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/>
  <xr:revisionPtr revIDLastSave="0" documentId="13_ncr:1_{87B63F0D-1702-401B-880F-02B797AEEE79}" xr6:coauthVersionLast="47" xr6:coauthVersionMax="47" xr10:uidLastSave="{00000000-0000-0000-0000-000000000000}"/>
  <bookViews>
    <workbookView xWindow="-120" yWindow="-120" windowWidth="29040" windowHeight="15720" tabRatio="654" xr2:uid="{00000000-000D-0000-FFFF-FFFF00000000}"/>
  </bookViews>
  <sheets>
    <sheet name="LIQUIDAZIONE" sheetId="8" r:id="rId1"/>
    <sheet name="elenco_Progetti_Comunali-2025" sheetId="9" state="hidden" r:id="rId2"/>
    <sheet name="Tipologie_costi" sheetId="5" state="hidden" r:id="rId3"/>
  </sheets>
  <externalReferences>
    <externalReference r:id="rId4"/>
  </externalReferences>
  <definedNames>
    <definedName name="_xlnm._FilterDatabase" localSheetId="1" hidden="1">'elenco_Progetti_Comunali-2025'!#REF!</definedName>
    <definedName name="altri_contributi">#REF!</definedName>
    <definedName name="ammontare_complessivo">#REF!</definedName>
    <definedName name="contr_percentuale">#REF!</definedName>
    <definedName name="contr_valore">#REF!</definedName>
    <definedName name="contributo_richiedibile">#REF!</definedName>
    <definedName name="contributo_riconosciuto">#REF!</definedName>
    <definedName name="costi_acc_parz">#REF!</definedName>
    <definedName name="costi_acc_pieni">#REF!</definedName>
    <definedName name="costi_acq">#REF!</definedName>
    <definedName name="costi_att_parz">#REF!</definedName>
    <definedName name="costi_formaz_parz">#REF!</definedName>
    <definedName name="costi_formaz_pieni">#REF!</definedName>
    <definedName name="costi_non_amm">#REF!</definedName>
    <definedName name="costi_parz">#REF!</definedName>
    <definedName name="costi_pieni">#REF!</definedName>
    <definedName name="costi_proponente">#REF!</definedName>
    <definedName name="costi_sper">#REF!</definedName>
    <definedName name="db_beneficiari">#REF!</definedName>
    <definedName name="eleg_formaz_parz">#REF!</definedName>
    <definedName name="eleg_formaz_pieni">#REF!</definedName>
    <definedName name="eleg_parz">#REF!</definedName>
    <definedName name="eleg_pieni">#REF!</definedName>
    <definedName name="elegg_totale">#REF!</definedName>
    <definedName name="elegg_totale_istr">[1]ISTRUTTORIA!#REF!</definedName>
    <definedName name="ente_cf">#REF!</definedName>
    <definedName name="ente_indirizzo">#REF!</definedName>
    <definedName name="ente_nome" localSheetId="1">#REF!</definedName>
    <definedName name="ente_nome">LIQUIDAZIONE!$C$6</definedName>
    <definedName name="ente_pec">#REF!</definedName>
    <definedName name="importo_richiedibile">#REF!</definedName>
    <definedName name="leg_rap_cf">#REF!</definedName>
    <definedName name="leg_rap_cognome">#REF!</definedName>
    <definedName name="leg_rap_nome">#REF!</definedName>
    <definedName name="leg_rap_ruolo">#REF!</definedName>
    <definedName name="popolazione_comuni">#REF!</definedName>
    <definedName name="prog_altri_soggetti">#REF!</definedName>
    <definedName name="prog_comune_montano">#REF!</definedName>
    <definedName name="prog_comune_tp">#REF!</definedName>
    <definedName name="prog_cup">#REF!</definedName>
    <definedName name="prog_descrizione">#REF!</definedName>
    <definedName name="prog_luogo">#REF!</definedName>
    <definedName name="prog_magg_massimale">#REF!</definedName>
    <definedName name="prog_massimale">#REF!</definedName>
    <definedName name="prog_massimale_corretto">#REF!</definedName>
    <definedName name="prog_nr_comuni">#REF!</definedName>
    <definedName name="prog_periodo">#REF!</definedName>
    <definedName name="prog_priorita">#REF!</definedName>
    <definedName name="prog_priorita_corretto">#REF!</definedName>
    <definedName name="prog_prod_abeq">#REF!</definedName>
    <definedName name="prog_rifprev">#REF!</definedName>
    <definedName name="prog_tipologia">#REF!</definedName>
    <definedName name="prog_tipologia_corretto">#REF!</definedName>
    <definedName name="prog_titolo">#REF!</definedName>
    <definedName name="punteggio_com_montano">#REF!</definedName>
    <definedName name="punteggio_comune_tp">#REF!</definedName>
    <definedName name="punteggio_nr_comuni">#REF!</definedName>
    <definedName name="punteggio_percent_contrib">#REF!</definedName>
    <definedName name="punteggio_prod_rif_abeq">#REF!</definedName>
    <definedName name="punteggo_tot">#REF!</definedName>
    <definedName name="ref_cognome">#REF!</definedName>
    <definedName name="ref_email">#REF!</definedName>
    <definedName name="ref_nome">#REF!</definedName>
    <definedName name="ref_tel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8" l="1"/>
  <c r="C9" i="8"/>
  <c r="C8" i="8"/>
  <c r="C7" i="8"/>
  <c r="C6" i="8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S64" i="9"/>
  <c r="C4" i="5"/>
  <c r="C5" i="5"/>
  <c r="C6" i="5"/>
  <c r="C7" i="5"/>
  <c r="C8" i="5"/>
  <c r="C9" i="5"/>
  <c r="C10" i="5"/>
  <c r="C3" i="5"/>
  <c r="I16" i="8"/>
  <c r="I17" i="8"/>
  <c r="I18" i="8"/>
  <c r="I19" i="8"/>
  <c r="I20" i="8"/>
  <c r="I21" i="8"/>
  <c r="I22" i="8"/>
  <c r="I23" i="8"/>
  <c r="I24" i="8"/>
  <c r="I25" i="8"/>
  <c r="I15" i="8"/>
  <c r="B2" i="9"/>
  <c r="E45" i="8" l="1"/>
  <c r="E29" i="8" l="1"/>
  <c r="S2" i="9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E30" i="8" l="1"/>
  <c r="E46" i="8" l="1"/>
  <c r="G37" i="8"/>
  <c r="C45" i="8"/>
  <c r="G30" i="8" l="1"/>
  <c r="G29" i="8" l="1"/>
  <c r="E31" i="8" l="1"/>
  <c r="G31" i="8" l="1"/>
  <c r="E32" i="8" l="1"/>
  <c r="G32" i="8" l="1"/>
  <c r="E33" i="8" l="1"/>
  <c r="G33" i="8" l="1"/>
  <c r="G36" i="8" s="1"/>
  <c r="G38" i="8" s="1"/>
  <c r="E34" i="8"/>
  <c r="G41" i="8" l="1"/>
  <c r="H41" i="8" s="1"/>
  <c r="G39" i="8"/>
</calcChain>
</file>

<file path=xl/sharedStrings.xml><?xml version="1.0" encoding="utf-8"?>
<sst xmlns="http://schemas.openxmlformats.org/spreadsheetml/2006/main" count="1124" uniqueCount="470">
  <si>
    <t>Ammontare di altri incentivi pubblici e/o privati previsti o ricevuti</t>
  </si>
  <si>
    <t>%</t>
  </si>
  <si>
    <t>ELEGGIBILITA' AI FINI DEL CONTRIBUTO</t>
  </si>
  <si>
    <t>Costi rimanenti a carico del proponente</t>
  </si>
  <si>
    <t>costi AMMISSIBILI PARZIALMENTE</t>
  </si>
  <si>
    <t>TIPOLOGIA COSTO</t>
  </si>
  <si>
    <t>istruttore</t>
  </si>
  <si>
    <t>COSTO RENDICONTATO (€)</t>
  </si>
  <si>
    <t>IMPORTO ELEGGIBILE RENDICONTATO</t>
  </si>
  <si>
    <t>Ammontare dei costi complessivamente sostenuti</t>
  </si>
  <si>
    <t>AMMONTARE DEL CONTRIBUTO LIQUIDABILE</t>
  </si>
  <si>
    <t>DIFFERENZA DA CONTRIBUTO RICONOSCIUTO</t>
  </si>
  <si>
    <t>QUADRO ECONOMICO LIQUIDAZIONE</t>
  </si>
  <si>
    <t>Progetto standard</t>
  </si>
  <si>
    <t>Tipologia progetto</t>
  </si>
  <si>
    <t>costi PER CASE DELL'ACQUA</t>
  </si>
  <si>
    <t>costi PER PROGETTI SPERIMENTALI</t>
  </si>
  <si>
    <t>acquisti e forniture di beni e servizi con effetti di prevenzione duraturi (almeno 3 anni per progetti standard)</t>
  </si>
  <si>
    <t>acquisto e installazione delle case dell'acqua</t>
  </si>
  <si>
    <t>costi per progetti sperimentali</t>
  </si>
  <si>
    <t>Titolo progetto</t>
  </si>
  <si>
    <t>ENTE</t>
  </si>
  <si>
    <t>Progetto abilitante</t>
  </si>
  <si>
    <t>Progetto sperimentale</t>
  </si>
  <si>
    <t>NO WASTE SCHOOL</t>
  </si>
  <si>
    <t>NR</t>
  </si>
  <si>
    <t>ID_PROG</t>
  </si>
  <si>
    <t>prot.gen.</t>
  </si>
  <si>
    <t>data domanda</t>
  </si>
  <si>
    <t>Prot.</t>
  </si>
  <si>
    <t>Prov</t>
  </si>
  <si>
    <t>titolo</t>
  </si>
  <si>
    <t>descrizione progetto</t>
  </si>
  <si>
    <t>costi eleggibili totali (istruttoria)</t>
  </si>
  <si>
    <t>contributo massimo (istruttoria)</t>
  </si>
  <si>
    <t>% di contributo (istruttoria)</t>
  </si>
  <si>
    <t>riduzione/prevenzione rifiuti [ton/anno] (istruttoria)</t>
  </si>
  <si>
    <t>I         ORDINE GRAD.</t>
  </si>
  <si>
    <t>II ORDINE GRAD.</t>
  </si>
  <si>
    <t>III ORDINE GRAD.</t>
  </si>
  <si>
    <t>tipo di intervento</t>
  </si>
  <si>
    <t>Prot. 30/09/2025.0009319</t>
  </si>
  <si>
    <t>ALSENO</t>
  </si>
  <si>
    <t>PC</t>
  </si>
  <si>
    <t>Installazione di distributori di acqua microfiltrata nelle scuole del Comune di Alseno</t>
  </si>
  <si>
    <t>Installazione di erogatori d’acqua microfiltrata e distribuzione opuscoli informativi sui benefici ambientali ed economici.</t>
  </si>
  <si>
    <t>Irene Sposato</t>
  </si>
  <si>
    <t>C</t>
  </si>
  <si>
    <t>D</t>
  </si>
  <si>
    <t>altri progetti di prevenzione dei rifiuti da prodotti monouso</t>
  </si>
  <si>
    <t>Prot. 30/09/2025.0009405</t>
  </si>
  <si>
    <t>ANZOLA DELL'EMILIA</t>
  </si>
  <si>
    <t>BO</t>
  </si>
  <si>
    <t>IL NOSTRO BEL GESTO</t>
  </si>
  <si>
    <t>Recupero pasti avanzati nelle mense scolastiche tramite App per ridurre sprechi e aiutare persone in difficoltà</t>
  </si>
  <si>
    <t>Luca Pierantoni</t>
  </si>
  <si>
    <t>progetti di riduzione degli sprechi alimentari E altre iniziative di prevenzione dei rifiuti</t>
  </si>
  <si>
    <t>Prot. 26/09/2025.0009216</t>
  </si>
  <si>
    <t>ARGENTA</t>
  </si>
  <si>
    <t>FE</t>
  </si>
  <si>
    <t>EROGATORI DELL'ACQUA NELLE SCUOLE DI CONSANDOLO E SAN NICOLO'</t>
  </si>
  <si>
    <t>Installazione di 2 erogatori d’acqua nelle scuole per uso di studenti e personale (291 utenti).</t>
  </si>
  <si>
    <t>A</t>
  </si>
  <si>
    <t>progetto abilitante</t>
  </si>
  <si>
    <t>Prot. 29/09/2025.0009289</t>
  </si>
  <si>
    <t>BENTIVOGLIO</t>
  </si>
  <si>
    <t>Bentivoglio guarda al futuro</t>
  </si>
  <si>
    <t>Acquisto e distribuzione gratuita all’utenza, in serate pubbliche dedicate, di coppette mestruali e pannolini per bambini lavabili.</t>
  </si>
  <si>
    <t>B</t>
  </si>
  <si>
    <t>Prot. 29/09/2025.0009290</t>
  </si>
  <si>
    <t>Concretamente virtuosi</t>
  </si>
  <si>
    <t>Installazione di 2 erogatori d’acqua: uno in esterno (Area di Riequilibrio Ecologico Ex Risaia di Bentivoglio-Oasi La Rizza) e l'altro in biblioteca per ridurre l’uso di plastica monouso.</t>
  </si>
  <si>
    <t>Prot. 22/09/2025.0009005</t>
  </si>
  <si>
    <t>BOLOGNA</t>
  </si>
  <si>
    <t>COPPETTA CIRCOLARE</t>
  </si>
  <si>
    <t>Diffusione di kit di coppette mestruali nei consultori per ridurre rifiuti da assorbenti usa e getta.</t>
  </si>
  <si>
    <t>Prot. 29/09/2025.0009274</t>
  </si>
  <si>
    <t>Installazione di erogatori di acqua potabile in edifici pubblici della Città di Bologna</t>
  </si>
  <si>
    <t>Installazione di erogatori di acqua potabile in edifici pubblici della Città di Bologna, quali musei, biblioteche, sedi di Quartiere, Palazzo d'Accursio</t>
  </si>
  <si>
    <t>Prot. 29/09/2025.0009297</t>
  </si>
  <si>
    <t>BORGO TOSSIGNANO</t>
  </si>
  <si>
    <t>BORGO SALVACIBO</t>
  </si>
  <si>
    <t>CONTRASTARE LO SPRECO ALIMENTARE ATTRAVERSO PRATICHE DI RIUSO GASTRONOMICO E UNA RETE SOLIDARE TRA COMMERCIANTI E CITTADINI</t>
  </si>
  <si>
    <t>Prot. 29/09/2025.0009299</t>
  </si>
  <si>
    <t>LABORATORI DI UPCYCLING CREATIVO</t>
  </si>
  <si>
    <t>Laboratori creativi di riuso per tutte le età con attività manuali e recupero di materiali di scarto (LEGNO, BARATTOLI, ELETTRODOMESTICI E TESSUTI), promuovendo sostenibilità e socialità.</t>
  </si>
  <si>
    <t>E</t>
  </si>
  <si>
    <t>altre iniziative di prevenzione dei rifiuti</t>
  </si>
  <si>
    <t>Prot. 29/09/2025.0009298</t>
  </si>
  <si>
    <t>MOBILITA' CIRCOLARE</t>
  </si>
  <si>
    <t>PROMOZIONE DEL RIUSO TECNICO E DEI VEICOLI LEGGERI, VALORIZZANDO COMPETENZE LOCALI E MATERIALI DI SCARTO</t>
  </si>
  <si>
    <t>Prot. 30/09/2025.0009373</t>
  </si>
  <si>
    <t>BORGONOVO VAL TIDONE</t>
  </si>
  <si>
    <t>N.2 distributori d'acqua a Scuola</t>
  </si>
  <si>
    <t>Installazione di 2 fontanelle nelle scuole per ridurre la plastica monouso ed educare gli studenti all’uso dell’acqua di rete</t>
  </si>
  <si>
    <t>Prot. 30/09/2025.0009353</t>
  </si>
  <si>
    <t>BUDRIO</t>
  </si>
  <si>
    <t>IO DONNA RI-USO</t>
  </si>
  <si>
    <t>Distribuzione di slip mestruali riutilizzabili nelle scuole superiori con attività di sensibilizzazione</t>
  </si>
  <si>
    <t>Prot. 29/09/2025.0009291</t>
  </si>
  <si>
    <t>BUSSETO</t>
  </si>
  <si>
    <t>PR</t>
  </si>
  <si>
    <t>Installazione di n. 2 erogatori di acqua</t>
  </si>
  <si>
    <t>Il progetto prevede la fornitura e installazione di n. 2 erogatori di acqua da bere uno presso lo Stadio "F. Cavagna" e uno presso il Palazzetto "Remondini" finalizzato alla riduzione dell'utilizzo di bottiglie di plastica</t>
  </si>
  <si>
    <t>Giacomo Garrò</t>
  </si>
  <si>
    <t>Prot. 30/09/2025.0009393</t>
  </si>
  <si>
    <t>CALDERARA DI RENO</t>
  </si>
  <si>
    <t>Redistribuzione del cibo avanzato nelle mense scolastiche tramite App per ridurre sprechi e sostenere chi è in difficoltà.</t>
  </si>
  <si>
    <t>Prot. 30/09/2025.0009379</t>
  </si>
  <si>
    <t>CAMPAGNOLA EMILIA</t>
  </si>
  <si>
    <t>RE</t>
  </si>
  <si>
    <t>ACQUA + , PLASTICA -</t>
  </si>
  <si>
    <t>INSTALLAZIONE DI UNA FONTANELLA DI ACQUA ALLA SCUOLA SECONDARIA INFERIORE PER FACILITARE L'UTILIZZO DELLA BORRACCIA. NEL PROGETTO SARANNO ACQUISTATE LE BORRACCE PER I RAGAZZI PER FACILITARE L'UTILIZZO</t>
  </si>
  <si>
    <t>Prot. 30/09/2025.0009370</t>
  </si>
  <si>
    <t>No MORE Waste. Period</t>
  </si>
  <si>
    <t>ACQUISTO E DISTRIBUZIONE KIT MUTANDE MESTRUALI PER POPOLAZIONE FEMMINILE DAI 30 AI 45 ANNI</t>
  </si>
  <si>
    <t>Prot. 29/09/2025.0009292</t>
  </si>
  <si>
    <t>CASALFIUMANESE</t>
  </si>
  <si>
    <t>ECO_ BIMBO il Futuro è Lavabile</t>
  </si>
  <si>
    <t>Promozione dei pannolini lavabili GooD MooD per ridurre i rifiuti da plastica monouso.</t>
  </si>
  <si>
    <t>Distribuzione gratuita di kit di slip mestruali riutilizzabili per giovani donne e scuole per ridurre i rifiuti monouso.</t>
  </si>
  <si>
    <t>Prot. 26/09/2025.0009220</t>
  </si>
  <si>
    <t>CASTEL BOLOGNESE</t>
  </si>
  <si>
    <t>RA</t>
  </si>
  <si>
    <t>Ecofeste-KIT</t>
  </si>
  <si>
    <t>Ecofeste-KIT: introduzione di bicchieri lavabili e lavabicchieri condivisi per feste zero-waste a Castel Bolognese.</t>
  </si>
  <si>
    <t>Prot. 30/09/2025.0009411</t>
  </si>
  <si>
    <t>CASTEL MAGGIORE</t>
  </si>
  <si>
    <t>Casa dell’acqua a Trebbo di Reno</t>
  </si>
  <si>
    <t>Installazione di una casetta dell’acqua a Trebbo di Reno per ridurre i rifiuti da contenitori monouso.</t>
  </si>
  <si>
    <t>Prot. 30/09/2025.0009399</t>
  </si>
  <si>
    <t>CASTELFRANCO EMILIA</t>
  </si>
  <si>
    <t>MO</t>
  </si>
  <si>
    <t>Più Acqua, Meno Plastica</t>
  </si>
  <si>
    <t>Installazione di erogatori d’acqua in scuole e uffici comunali per ridurre l’uso di bottigliette.</t>
  </si>
  <si>
    <t>Prot. 17/09/2025.0008807</t>
  </si>
  <si>
    <t>CASTELNUOVO RANGONE</t>
  </si>
  <si>
    <t>Installazione di erogatori di acqua presso le palestre comunali del capoluogo</t>
  </si>
  <si>
    <t>installazione di erogatori di acqua presso le palestre comunali del capoluogo</t>
  </si>
  <si>
    <t>Prot. 30/09/2025.0009315</t>
  </si>
  <si>
    <t>CAVRIAGO</t>
  </si>
  <si>
    <t>OGGETTOTECA CAVRIAGO</t>
  </si>
  <si>
    <t>Realizzazione di un’oggettoteca al Centro Cultura Multiplo di Cavriago per promuovere riuso, condivisione e riduzione rifiuti.</t>
  </si>
  <si>
    <t>Prot. 17/09/2025.0008801</t>
  </si>
  <si>
    <t>CERVIA</t>
  </si>
  <si>
    <t>Casa dell’acqua a Savio di Cervia</t>
  </si>
  <si>
    <t>Installazione di una Casa dell’acqua a Savio di Cervia per ridurre rifiuti da bottiglie di plastica.</t>
  </si>
  <si>
    <t>Valentina Ferrara</t>
  </si>
  <si>
    <t>Prot. 30/09/2025.0009334</t>
  </si>
  <si>
    <t>Cinefood: un evento a zero rifiuti</t>
  </si>
  <si>
    <t>Sperimentazione dell’evento “Cinefood” con stoviglie riutilizzabili per raggiungere l’obiettivo zero rifiuti.</t>
  </si>
  <si>
    <t>La cernita dei beni alimentari: costruire percorsi di sicurezza e igiene</t>
  </si>
  <si>
    <t>Allestimento di uno spazio attrezzato per la corretta gestione e riduzione dei rifiuti da beni alimentari.</t>
  </si>
  <si>
    <t>Una ciotola per te: cena in asporto senza usa e getta</t>
  </si>
  <si>
    <t>Introduzione di contenitori riutilizzabili in sostituzione degli usa e getta con gestione interna della sanificazione.</t>
  </si>
  <si>
    <t>Paolo Azzurro</t>
  </si>
  <si>
    <t>progetto sperimentale</t>
  </si>
  <si>
    <t>Una comunità sostenibile: valorizzazione della stoviglioteca comunale</t>
  </si>
  <si>
    <t>Potenziamento della Stoviglioteca di Cervia con nuovi kit e stoviglie più adatte ad eventi di grandi dimensioni.</t>
  </si>
  <si>
    <t>Prot. 29/09/2025.0009281</t>
  </si>
  <si>
    <t>CESENA</t>
  </si>
  <si>
    <t>FC</t>
  </si>
  <si>
    <t>Ciclo Sostenibile</t>
  </si>
  <si>
    <t>Distribuzione di kit mestruali riutilizzabili con campagna di sensibilizzazione per ridurre rifiuti da assorbenti usa e getta.</t>
  </si>
  <si>
    <t>Prot. 29/09/2025.0009270</t>
  </si>
  <si>
    <t>Mulching campi sportivi</t>
  </si>
  <si>
    <t>Utilizzo di macchine trinciatrici per polverizzare gli sfalci dei campi sportivi, eliminando il rifiuto verde da raccolta.</t>
  </si>
  <si>
    <t>Prot. 29/09/2025.0009275</t>
  </si>
  <si>
    <t>Riduzione Sprechi Alimentari 2025</t>
  </si>
  <si>
    <t>Potenziamento del sistema di recupero e donazione eccedenze alimentari nell’Unione Valle del Savio.</t>
  </si>
  <si>
    <t>Prot. 30/09/2025.0009381</t>
  </si>
  <si>
    <t>STOP AI PRODOTTI USA E GETTA</t>
  </si>
  <si>
    <t>Utilizzo di lavastoviglie e stoviglie riutilizzabili nei nuovi nidi e mense scolastiche di San Vittore e Villachiaviche per eliminare l’usa e getta.</t>
  </si>
  <si>
    <t>Prot. 23/09/2025.0009030</t>
  </si>
  <si>
    <t>CESENATICO</t>
  </si>
  <si>
    <t>INSTALLAZIONE DI 3 EROGATORI DI ACQUA POTABILE NELLE SCUOLE PUBBLICHE</t>
  </si>
  <si>
    <t>Installazione di 3 erogatori d’acqua in due plessi scolastici con relative opere impiantistiche.</t>
  </si>
  <si>
    <t>Prot. 23/09/2025.0009027</t>
  </si>
  <si>
    <t>REALIZZAZIONE CASA DELL’ACQUA IN LOCALITA’ VILLAMARINA</t>
  </si>
  <si>
    <t>Realizzazione di una nuova Casa dell’Acqua a Villamarina per ridurre l’uso di bottiglie di plastica.</t>
  </si>
  <si>
    <t>Prot. 30/09/2025.0009304</t>
  </si>
  <si>
    <t>CORIANO</t>
  </si>
  <si>
    <t>RN</t>
  </si>
  <si>
    <t>ECO-BIMBO</t>
  </si>
  <si>
    <t>Distribuzione gratuita di 100 kit di pannolini lavabili ai nuovi nati per ridurre i rifiuti da usa e getta e sensibilizzare le famiglie.</t>
  </si>
  <si>
    <t>Prot. 30/09/2025.0009303</t>
  </si>
  <si>
    <t>Distribuzione gratuita di 400 kit di slip mestruali riutilizzabili a Coriano per ridurre i rifiuti da assorbenti monouso.</t>
  </si>
  <si>
    <t>Prot. 30/09/2025.0009398</t>
  </si>
  <si>
    <t>CREVALCORE</t>
  </si>
  <si>
    <t>Recupero e redistribuzione del cibo avanzato nelle mense scolastiche tramite App per ridurre sprechi e rifiuti.</t>
  </si>
  <si>
    <t>Prot. 30/09/2025.0009413</t>
  </si>
  <si>
    <t>FAENZA</t>
  </si>
  <si>
    <t>Attrezzoteca della Romagna Faentina</t>
  </si>
  <si>
    <t>Creazione dell’“Attrezzoteca dell’URF”, biblioteca degli oggetti per ridurre rifiuti e promuovere condivisione e consumo sostenibile.</t>
  </si>
  <si>
    <t>Prot. 29/09/2025.0009285</t>
  </si>
  <si>
    <t>FELINO</t>
  </si>
  <si>
    <t>LA MIA PRIMA VOLTA…E' SOSTENIBILE</t>
  </si>
  <si>
    <t>Promozione dello slip mestruale riutilizzabile per ridurre l’uso di prodotti mestruali monouso.</t>
  </si>
  <si>
    <t>Prot. 26/09/2025.0009222</t>
  </si>
  <si>
    <t>FIDENZA</t>
  </si>
  <si>
    <t>FIDENZA GREEN EVENTS - Bicchieri riutilizzabili per eventi sostenibili</t>
  </si>
  <si>
    <t>“Fidenza Green Events”: introduzione di bicchieri riutilizzabili e sistema cauzionale negli eventi comunali per ridurre plastica monouso e CO₂.</t>
  </si>
  <si>
    <t>Prot. 23/09/2025.0009058</t>
  </si>
  <si>
    <t>FORLÌ</t>
  </si>
  <si>
    <t>TAVOLA CONDIVISA-STOVIGLIOTECA</t>
  </si>
  <si>
    <t>Acquisto e prestito di stoviglie e tovaglie riutilizzabili gestito dal Terzo settore, con servizio di lavaggio e campagna di sensibilizzazione.</t>
  </si>
  <si>
    <t>Prot. 30/09/2025.0009331</t>
  </si>
  <si>
    <t>FORMIGINE</t>
  </si>
  <si>
    <t>Acqua bene Comune</t>
  </si>
  <si>
    <t>Installazione di 6 erogatori d’acqua microfiltrata in edifici comunali di Formigine per ridurre bottiglie monouso e promuovere l’acqua di rete.</t>
  </si>
  <si>
    <t>Prot. 30/09/2025.0009329</t>
  </si>
  <si>
    <t>Ecosorgente Magreta</t>
  </si>
  <si>
    <t>Installazione di una casetta dell’acqua microfiltrata per ridurre l’uso di bottiglie monouso e promuovere l’acqua di rete a km zero.</t>
  </si>
  <si>
    <t>Prot. 29/09/2025.0009300</t>
  </si>
  <si>
    <t>GATTATICO</t>
  </si>
  <si>
    <t>ONDE ROSA</t>
  </si>
  <si>
    <t>DISTRIBUZIONE DI N.85 KIT COSTITUITI DA N.6 SLIP MESTRUALI ALLE GIOVANI DONNE NATE NEL TRIENNIO 2011-2013 IN SOSTITUZIONE PARZIALE AI PRODOTTI MONOUSO</t>
  </si>
  <si>
    <t>Prot. 29/09/2025.0009250</t>
  </si>
  <si>
    <t>GRANAROLO DELL'EMILIA</t>
  </si>
  <si>
    <t>TdPlasticFree</t>
  </si>
  <si>
    <t>Adozione di misure nella sede comunale di Granarolo per ridurre il consumo di acqua in bottiglia.</t>
  </si>
  <si>
    <t>Prot. 30/09/2025.0009396</t>
  </si>
  <si>
    <t>GRIZZANA MORANDI</t>
  </si>
  <si>
    <t>Acqua Plastic Free</t>
  </si>
  <si>
    <t>“Acqua Plastic Free”: installazione di 8 erogatori in scuole, municipio e sito culturale per ridurre bottigliette e promuovere l’acqua pubblica.</t>
  </si>
  <si>
    <t>Prot. 30/09/2025.0009394</t>
  </si>
  <si>
    <t>IMOLA</t>
  </si>
  <si>
    <t>Sorgenti di comunità nel Nuovo Circondario Imolese</t>
  </si>
  <si>
    <t>Installazione di 46 erogatori in scuole e uffici pubblici con attività formative e comunicative per ridurre plastica e promuovere l’acqua pubblica.</t>
  </si>
  <si>
    <t>Prot. 05/09/2025.0008500</t>
  </si>
  <si>
    <t>LUGAGNANO VAL D'ARDA</t>
  </si>
  <si>
    <t>realizzazione rete di erogatori di acqua potabile filtrata nelle scuole</t>
  </si>
  <si>
    <t>Installazione di 4 erogatori d’acqua nelle scuole di Lugagnano Val d’Arda.</t>
  </si>
  <si>
    <t>Prot. 29/09/2025.0009273</t>
  </si>
  <si>
    <t>LUGO</t>
  </si>
  <si>
    <t>+Erogatori-Bottigliette=+Ambiente</t>
  </si>
  <si>
    <t>Completamento installazione di erogatori d’acqua in uffici comunali e scuole di Lugo con sensibilizzazione all’uso di contenitori riutilizzabili.</t>
  </si>
  <si>
    <t>Prot. 30/09/2025.0009355</t>
  </si>
  <si>
    <t>Book and Bike: ciclofficina e biblioteca del riuso</t>
  </si>
  <si>
    <t>Creazione di uno spazio di riuso al Book and Bike di Lugo con ciclofficina sociale e biblioteca del riuso.</t>
  </si>
  <si>
    <t>Prot. 30/09/2025.0009378</t>
  </si>
  <si>
    <t>MARZABOTTO</t>
  </si>
  <si>
    <t>Acqua per tutti</t>
  </si>
  <si>
    <t>Installazione di 2 erogatori d’acqua a Marzabotto (municipio e biblioteca) per ridurre plastica e CO₂.</t>
  </si>
  <si>
    <t>Prot. 30/09/2025.0009377</t>
  </si>
  <si>
    <t>IO DONNA RI_USO E MIO RI-CICLO</t>
  </si>
  <si>
    <t>Distribuzione di 40 kit con slip e coppetta mestruale per favorire il passaggio dal monouso al riutilizzabile.</t>
  </si>
  <si>
    <t>Prot. 30/09/2025.0009376</t>
  </si>
  <si>
    <t>MODENA</t>
  </si>
  <si>
    <t>AQUAPERVIA (refrigerette) - L'acqua buona di Modena</t>
  </si>
  <si>
    <t>Il progetto si propone di sostituire le esistenti refrigerette per la distribuzione dell’acqua nelle sedi comunali con trenta (30) nuove colonnette.</t>
  </si>
  <si>
    <t>Prot. 30/09/2025.0009369</t>
  </si>
  <si>
    <t>MONTECCHIO EMILIA</t>
  </si>
  <si>
    <t>Progetto ECO-BIMBO: distribuzione gratuita in comodato di kit di pannolini lavabili per neonati.</t>
  </si>
  <si>
    <t>Prot. 30/09/2025.0009372</t>
  </si>
  <si>
    <t>Distribuzione gratuita di kit di slip mestruali riutilizzabili per giovani donne del Comune.</t>
  </si>
  <si>
    <t>Prot. 30/09/2025.0009374</t>
  </si>
  <si>
    <t>STOVIGLIOTECA COMUNALE</t>
  </si>
  <si>
    <t>Sostituzione delle stoviglie usa e getta con riutilizzabili per eventi pubblici e privati del Comune.</t>
  </si>
  <si>
    <t>Prot. 30/09/2025.0009367</t>
  </si>
  <si>
    <t>MONTERENZIO</t>
  </si>
  <si>
    <t>Eco bimbo- Pannolini riutilizzabili</t>
  </si>
  <si>
    <t>Riduzione dei rifiuti da pannolini usa e getta per neonati e bambini nei primi due anni di vita.</t>
  </si>
  <si>
    <t>Prot. 30/09/2025.0009368</t>
  </si>
  <si>
    <t>IO DONNA RI_USO</t>
  </si>
  <si>
    <t>Promozione di dispositivi mestruali riutilizzabili per ridurre la produzione di rifiuti.</t>
  </si>
  <si>
    <t>Prot. 28/08/2025.0008254</t>
  </si>
  <si>
    <t>MONZUNO</t>
  </si>
  <si>
    <t>ABC Acqua Bene Comune</t>
  </si>
  <si>
    <t>Installazione di una Casa dell’Acqua a Monzuno e di un erogatore a Vado per offrire alternativa sostenibile e ridurre plastica monouso.</t>
  </si>
  <si>
    <t>Prot. 01/10/2025.0009420</t>
  </si>
  <si>
    <t>NOVELLARA</t>
  </si>
  <si>
    <t>“IO DONNA RI-USO – ogni ciclo conta” e “ECO_BIMBO – il futuro è lavabile”</t>
  </si>
  <si>
    <t>Distribuzione di kit mestruali riutilizzabili e pannolini lavabili con campagna informativa per ridurre i rifiuti da usa e getta.</t>
  </si>
  <si>
    <t>Prot. 01/10/2025.0009419</t>
  </si>
  <si>
    <t>PIACENZA</t>
  </si>
  <si>
    <t>CASA DELL’ACQUA PER IL QUARTIERE 2000</t>
  </si>
  <si>
    <t>Installazione di una Casa dell’Acqua a Piacenza per promuovere l’acqua di rete e ridurre rifiuti plastici e CO₂.</t>
  </si>
  <si>
    <t>Prot. 30/09/2025.0009340</t>
  </si>
  <si>
    <t>POGGIO TORRIANA</t>
  </si>
  <si>
    <t>RIDUCIAMO LA PLASTICA</t>
  </si>
  <si>
    <t>Installazione di erogatori di acqua pura da installarsi in edifici pubblicI</t>
  </si>
  <si>
    <t>Prot. 26/09/2025.0009223</t>
  </si>
  <si>
    <t>QUATTRO CASTELLA</t>
  </si>
  <si>
    <t>Nuova casa dell'acqua presso Puianello</t>
  </si>
  <si>
    <t>Installazione di una Casa dell’Acqua a Puianello per ridurre l’uso di bottiglie di plastica e favorire l’accesso all’acqua pubblica.</t>
  </si>
  <si>
    <t>Prot. 30/09/2025.0009360</t>
  </si>
  <si>
    <t>RAVENNA</t>
  </si>
  <si>
    <t>Café repair Ravenna</t>
  </si>
  <si>
    <t>Café Repair Ravenna: eventi di riparazione condivisa per ridurre RAEE, allungare la vita degli oggetti e promuovere sostenibilità.</t>
  </si>
  <si>
    <t>Prot. 30/09/2025.0009406</t>
  </si>
  <si>
    <t>RIMINI</t>
  </si>
  <si>
    <t>Installazione erogatori</t>
  </si>
  <si>
    <t>Installazione di 22 erogatori d’acqua nelle scuole elementari di Rimini per ridurre plastica monouso.</t>
  </si>
  <si>
    <t>Prot. 30/09/2025.0009320</t>
  </si>
  <si>
    <t>RIO SALICETO</t>
  </si>
  <si>
    <t>ASCIUGAMANI AZIONE CONTRO GLI SPRECHI</t>
  </si>
  <si>
    <t>FORNITURA APPARECCHI ASCIUGAMANI ELETTRICI DA INSTALLARE PRESSO EDIFICI PUBBLICI PER LA RIDUZIONE DEL CONSUMO DI CARTA</t>
  </si>
  <si>
    <t>Prot. 30/09/2025.0009322</t>
  </si>
  <si>
    <t>Erogatori acqua, azione contro gli sprechi!</t>
  </si>
  <si>
    <t>FORNITURA EROGATORI ACQUA DA INSTALLARE PRESSO EDIFICI PUBBLICI PER LA RIDUZIONE DEL CONSUMO DI PLASTICA</t>
  </si>
  <si>
    <t>Prot. 30/09/2025.0009327</t>
  </si>
  <si>
    <t>GREENtosi 5</t>
  </si>
  <si>
    <t>Progetto di continuità 2024-25 per ridurre rifiuti tessili, monouso e spreco alimentare con il coinvolgimento di giovani, scuole e comunità.</t>
  </si>
  <si>
    <t>Prot. 30/09/2025.0009324</t>
  </si>
  <si>
    <t>FORNITURA KIT (3 SLIP MESTRUALI RICICLABILI) PER RIDUZIONE RIFIUTI DERIVANTI DA UTILIZZO DI ASSORBENTI MONOUSO</t>
  </si>
  <si>
    <t>Prot. 30/09/2025.0009325</t>
  </si>
  <si>
    <t>RIOMANIA ZERO WASTE</t>
  </si>
  <si>
    <t>Sperimentazione di bicchieri riutilizzabili con cauzione e lavaggio per l’evento annuale “Riomania”.</t>
  </si>
  <si>
    <t>Prot. 30/09/2025.0009382</t>
  </si>
  <si>
    <t>SALA BAGANZA</t>
  </si>
  <si>
    <t>LA STOVIGLIOTECA DI SALA</t>
  </si>
  <si>
    <t>Sostituzione delle stoviglie usa e getta con riutilizzabili per eventi pubblici e privati del territorio comunale.</t>
  </si>
  <si>
    <t>Prot. 30/09/2025.0009408</t>
  </si>
  <si>
    <t>SALA BOLOGNESE</t>
  </si>
  <si>
    <t>Redistribuzione del cibo avanzato nelle mense scolastiche tramite App per ridurre sprechi e rifiuti e aiutare chi è in difficoltà.</t>
  </si>
  <si>
    <t>Prot. 29/09/2025.0009282</t>
  </si>
  <si>
    <t>SAN CLEMENTE</t>
  </si>
  <si>
    <t>SAN CLEMENTE #PLASTIC FREE_2^ ANNUALITA’</t>
  </si>
  <si>
    <t>ACQUISTO BORRACCE PER GLI ALUNNI DELLE SCUOLE DEL TERRITORIO GIA’ OGGETTO DI INSTALLAZIONE DI EROGATORI DI ACQUA PUBBLICA</t>
  </si>
  <si>
    <t>Prot. 22/09/2025.0008982</t>
  </si>
  <si>
    <t>SAN FELICE SUL PANARO</t>
  </si>
  <si>
    <t>PLASTIC FREE- AMPLIAMENTO</t>
  </si>
  <si>
    <t>Installazione di 5 erogatori d’acqua in edifici pubblici di San Felice per eliminare l’uso di bottigliette di plastica monouso.</t>
  </si>
  <si>
    <t>Prot. 30/09/2025.0009363</t>
  </si>
  <si>
    <t>SAN LAZZARO DI SAVENA</t>
  </si>
  <si>
    <t>IL CONTRARIO DI UNO</t>
  </si>
  <si>
    <t>“Il contrario di uno”: progetto sul riuso con laboratori, percorsi educativi, comunicazione e servizi per rendere il riuso una scelta comoda.</t>
  </si>
  <si>
    <t>Prot. 18/09/2025.0008831</t>
  </si>
  <si>
    <t>SAN MAURO PASCOLI</t>
  </si>
  <si>
    <t>Promozione di soluzioni mestruali riutilizzabili con campagna informativa e distribuzione kit alle giovani di San Mauro Pascoli.</t>
  </si>
  <si>
    <t>Prot. 30/09/2025.0009397</t>
  </si>
  <si>
    <t>SAN SECONDO PARMENSE</t>
  </si>
  <si>
    <t>Scuole più green: asciugarsi le mani non pesa all'ambiente</t>
  </si>
  <si>
    <t>Installazione di asciugatori elettrici in scuole e mensa per eliminare gli asciugamani di carta monouso.</t>
  </si>
  <si>
    <t>Prot. 30/09/2025.0009395</t>
  </si>
  <si>
    <t>SANT'AGATA BOLOGNESE</t>
  </si>
  <si>
    <t>Redistribuzione del cibo avanzato nelle mense scolastiche tramite App per ridurre sprechi e sostenere persone in difficoltà.</t>
  </si>
  <si>
    <t>UN NIDO PLASTIC FREE</t>
  </si>
  <si>
    <t>Eliminazione della plastica monouso nei nidi tramite acquisto di lavastoviglie professionale.</t>
  </si>
  <si>
    <t>Prot. 26/09/2025.0009206</t>
  </si>
  <si>
    <t>SANTARCANGELO DI ROMAGNA</t>
  </si>
  <si>
    <t>L'Acqua per lo Sport</t>
  </si>
  <si>
    <t>Installazione di erogatori nelle strutture sportive e fontanelle nei parchi di Santarcangelo per promuovere l’uso dell’acqua di rete.</t>
  </si>
  <si>
    <t>Prot. 23/09/2025.0009073</t>
  </si>
  <si>
    <t>SCANDIANO</t>
  </si>
  <si>
    <t xml:space="preserve">Progetto NO WASTE SCHOOL: installazione di asciugatori e erogatori d’acqua in scuole e palestre </t>
  </si>
  <si>
    <t>Prot. 25/09/2025.0009189</t>
  </si>
  <si>
    <t>TERRE DEL RENO</t>
  </si>
  <si>
    <t>INSTALLAZIONE 4 EROGATORI ACQUA</t>
  </si>
  <si>
    <t>Installazione di 4 erogatori d’acqua in scuole e biblioteche comunali per ridurre l’uso di plastica monouso.</t>
  </si>
  <si>
    <t>Prot. 30/09/2025.0009302</t>
  </si>
  <si>
    <t>TRESIGNANA</t>
  </si>
  <si>
    <t>Goccia Free</t>
  </si>
  <si>
    <t>Progetto “Goccia free”: installazione di 2 erogatori d’acqua nelle sedi municipali per ridurre l’uso di bottiglie in PET.</t>
  </si>
  <si>
    <t>Prot. 01/10/2025.0009421</t>
  </si>
  <si>
    <t>VARSI</t>
  </si>
  <si>
    <t>Erogatori Acqua in edifici Pubblici</t>
  </si>
  <si>
    <t>Installazione di 2 erogatori d’acqua a Varsi per ridurre i rifiuti plastici monouso.</t>
  </si>
  <si>
    <t>Prot. 30/09/2025.0009365</t>
  </si>
  <si>
    <t>VERGATO</t>
  </si>
  <si>
    <t>UNA LAVASTOVIGLIE PER LA COMUNITA'</t>
  </si>
  <si>
    <t>Acquisto di lavastoviglie industriale e stoviglie riutilizzabili a Vergato per sagre e feste senza monouso.</t>
  </si>
  <si>
    <t>Prot. 24/09/2025.0009122</t>
  </si>
  <si>
    <t>VIGNOLA</t>
  </si>
  <si>
    <t>BERESEMPIO</t>
  </si>
  <si>
    <t>Installazione di 6 erogatori e distribuzione di 700 borracce nei plessi pubblici dell’Unione Terre di Castelli per ridurre la plastica.</t>
  </si>
  <si>
    <t>Prot. 30/09/2025.0009409</t>
  </si>
  <si>
    <t>ZOLA PREDOSA</t>
  </si>
  <si>
    <t>EROGATORI E BORRACCE 2025</t>
  </si>
  <si>
    <t>4 EROGATORI DI ACQUA MICROFILATRATA E 800 BORRACCE</t>
  </si>
  <si>
    <t>tipologia di costo</t>
  </si>
  <si>
    <t>Costi pienamente eleggibili al contributo</t>
  </si>
  <si>
    <t>Costi parzialmente eleggibili al contributo</t>
  </si>
  <si>
    <t>Costi per case dell’acqua</t>
  </si>
  <si>
    <t>Ammontare contributo riconosciuto in graduatoria</t>
  </si>
  <si>
    <t>selezionare il progetto dal menu a tendina</t>
  </si>
  <si>
    <t>punteggio graduatoria</t>
  </si>
  <si>
    <t>COSTI DEL PROGETTO DETTAGLIATI PER TIPOLOGIA</t>
  </si>
  <si>
    <t>ATTIVITA' SVOLTE (specificare nel dettaglio)</t>
  </si>
  <si>
    <t>COSTO SOSTENUTO</t>
  </si>
  <si>
    <t>Costi non eleggibili al contributo (IVA se recuperabile / ecc...)</t>
  </si>
  <si>
    <t>Costi non eleggibili al contributo</t>
  </si>
  <si>
    <t>IVA dei costi pienamente eleggibili al contributo</t>
  </si>
  <si>
    <t>IVA dei costi parzialmente eleggibili al contributo</t>
  </si>
  <si>
    <t>IVA dei costi per case dell’acqua</t>
  </si>
  <si>
    <t>Costi per progetti sperimentali</t>
  </si>
  <si>
    <t>acquisti e forniture di beni e servizi con effetti di prevenzione temporanei oppure riconoscimento di contributi a soggetti privati per acquisto o noleggio di prodotti o servizi</t>
  </si>
  <si>
    <t>percentuale contributo su costi eleggibili</t>
  </si>
  <si>
    <t>ID-Progetto</t>
  </si>
  <si>
    <t>Ente beneficiario</t>
  </si>
  <si>
    <t>Percentuale contributo riconosciuto in graduatoria (Contributo MAX/costi eleggibili)</t>
  </si>
  <si>
    <t>Data conclusione attività</t>
  </si>
  <si>
    <t>Prospetto finalizzato alla Liquidazione del contributo per progetto comunale di prevenzione e riduzione della formazione di rifiuti, di cui al Fondo d’Ambito ex L.R. 16/2015                                                               BANDO annualità 2025 (Determina ATERSIR n. 195/2025)</t>
  </si>
  <si>
    <t>TOTALE COSTI ELEGGIBILI A CONTRIBUTO</t>
  </si>
  <si>
    <t>Referente - nome</t>
  </si>
  <si>
    <t>Mario Provenzano</t>
  </si>
  <si>
    <t>CAVARI ANNA MARIA</t>
  </si>
  <si>
    <t>Barbara Peretto</t>
  </si>
  <si>
    <t>Francesco Cacciato</t>
  </si>
  <si>
    <t>CHIARA CARANTI</t>
  </si>
  <si>
    <t>SIMONE STELLA</t>
  </si>
  <si>
    <t>LAURA BORGOGNONI</t>
  </si>
  <si>
    <t>ALESSIA FONTANA</t>
  </si>
  <si>
    <t>Michela Bigoni</t>
  </si>
  <si>
    <t>Roberta Lanfossi</t>
  </si>
  <si>
    <t>Antonia Cardone</t>
  </si>
  <si>
    <t>ELISA PELATTI</t>
  </si>
  <si>
    <t>LAURA POLLACCI</t>
  </si>
  <si>
    <t>Andrea Stagni</t>
  </si>
  <si>
    <t>UMBERTO VISONE</t>
  </si>
  <si>
    <t>Valeria Casta</t>
  </si>
  <si>
    <t>GIANLUCA MALAGò</t>
  </si>
  <si>
    <t>Floriana Montanari</t>
  </si>
  <si>
    <t>Lino Bedeschi</t>
  </si>
  <si>
    <t>DANIELA POGGIALI</t>
  </si>
  <si>
    <t>Nicola Baroncini</t>
  </si>
  <si>
    <t>GIOVANNI CASTIGLIONE</t>
  </si>
  <si>
    <t>FEDERICA FABBRETTI</t>
  </si>
  <si>
    <t>Elisabetta Mazza</t>
  </si>
  <si>
    <t>SIMONA GADANI</t>
  </si>
  <si>
    <t>SONIA GIGLI</t>
  </si>
  <si>
    <t>ALBERTO GILIOLI</t>
  </si>
  <si>
    <t>MICHELA NANNI</t>
  </si>
  <si>
    <t>Antonella Sterni</t>
  </si>
  <si>
    <t>FRANCESCA COLELLA</t>
  </si>
  <si>
    <t>Massimiliano Tundo</t>
  </si>
  <si>
    <t>Joanna Soroko</t>
  </si>
  <si>
    <t>SERGIO MACCAGNANI</t>
  </si>
  <si>
    <t>MARISA PALLASTRELLI</t>
  </si>
  <si>
    <t>MINGHINI FABIO</t>
  </si>
  <si>
    <t>Giuditta Lughi</t>
  </si>
  <si>
    <t>FEDERICA ZECCHI</t>
  </si>
  <si>
    <t>ROBERTO BOLONDI</t>
  </si>
  <si>
    <t>ERIKA BERETTI</t>
  </si>
  <si>
    <t>Gerardo Gaudioso</t>
  </si>
  <si>
    <t>ALESSIA MORABITO</t>
  </si>
  <si>
    <t>ANGELICA BRUNAZZI</t>
  </si>
  <si>
    <t>ENRICO MARI</t>
  </si>
  <si>
    <t>CORRADO CIAVATTINI</t>
  </si>
  <si>
    <t>Alessia Aguzzoli</t>
  </si>
  <si>
    <t>Sara Musetti</t>
  </si>
  <si>
    <t>Valentina Maggioli</t>
  </si>
  <si>
    <t>Tatiana Fontanesi</t>
  </si>
  <si>
    <t>TATIANA FONTANESI</t>
  </si>
  <si>
    <t>Carla Lamego</t>
  </si>
  <si>
    <t>LUCIA LONGHI</t>
  </si>
  <si>
    <t>Benedetta Ventura</t>
  </si>
  <si>
    <t>LICIA CAPRARA</t>
  </si>
  <si>
    <t>Patrizia Fiannaca</t>
  </si>
  <si>
    <t>Lorenzo Socci</t>
  </si>
  <si>
    <t>GIORGIO BOCCHI</t>
  </si>
  <si>
    <t>FELTRIN LORENZO</t>
  </si>
  <si>
    <t>GIOVANNI RAVAGLI</t>
  </si>
  <si>
    <t>Arch. Roberto Diamanti</t>
  </si>
  <si>
    <t>GIOVANNI FERRARI</t>
  </si>
  <si>
    <t>DANIELE BREVEGLIERI</t>
  </si>
  <si>
    <t>Cristina Volpi</t>
  </si>
  <si>
    <t>PAOLO CAVALIERI</t>
  </si>
  <si>
    <t>Francesco Chiavarini</t>
  </si>
  <si>
    <t>KATIA LENZI</t>
  </si>
  <si>
    <t>ROBERTO COSTA</t>
  </si>
  <si>
    <t>firmato</t>
  </si>
  <si>
    <t>Prot. 12/12/2025.0012161</t>
  </si>
  <si>
    <t>LIBERI DI BERE</t>
  </si>
  <si>
    <t>Francesca Fergnani</t>
  </si>
  <si>
    <t>Posa in opera di n.5 fontanelle da posizionare in luoghi di grande afflusso di visitatori</t>
  </si>
  <si>
    <t>PORTOMAGGIORE</t>
  </si>
  <si>
    <t>, lì</t>
  </si>
  <si>
    <t>IL COMUNE DEVE COMPILARE SOLO LE CELLE CON SFONDO AZZURRO, LE ALTRE CELLE SONO A COMPILAZIONE AUTOMATICA, O DI COMPETENZA DI ATERSIR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</si>
</sst>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#,##0.00\ &quot;€&quot;"/>
    <numFmt numFmtId="167" formatCode="_-* #,##0\ &quot;€&quot;_-;\-* #,##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A3DB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/>
      <top/>
      <bottom/>
      <diagonal/>
    </border>
    <border>
      <left/>
      <right style="thin">
        <color theme="6" tint="0.39997558519241921"/>
      </right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medium">
        <color indexed="64"/>
      </bottom>
      <diagonal/>
    </border>
    <border>
      <left/>
      <right/>
      <top style="thin">
        <color theme="6" tint="0.39997558519241921"/>
      </top>
      <bottom style="medium">
        <color indexed="64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3" applyNumberFormat="1" applyFont="1" applyBorder="1" applyAlignment="1" applyProtection="1">
      <alignment vertical="center"/>
    </xf>
    <xf numFmtId="0" fontId="6" fillId="0" borderId="1" xfId="0" applyFont="1" applyBorder="1" applyAlignment="1">
      <alignment horizontal="left" vertical="center" wrapText="1"/>
    </xf>
    <xf numFmtId="164" fontId="5" fillId="0" borderId="0" xfId="5" applyFont="1" applyBorder="1" applyAlignment="1" applyProtection="1">
      <alignment horizontal="right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9" fontId="0" fillId="0" borderId="1" xfId="3" applyFont="1" applyFill="1" applyBorder="1" applyAlignment="1" applyProtection="1">
      <alignment horizontal="center" vertical="center"/>
    </xf>
    <xf numFmtId="9" fontId="5" fillId="0" borderId="1" xfId="3" applyFont="1" applyFill="1" applyBorder="1" applyAlignment="1" applyProtection="1">
      <alignment horizontal="center" vertical="center"/>
    </xf>
    <xf numFmtId="166" fontId="5" fillId="0" borderId="1" xfId="5" applyNumberFormat="1" applyFont="1" applyFill="1" applyBorder="1" applyAlignment="1" applyProtection="1">
      <alignment horizontal="right" vertical="center"/>
    </xf>
    <xf numFmtId="0" fontId="6" fillId="0" borderId="1" xfId="5" applyNumberFormat="1" applyFont="1" applyFill="1" applyBorder="1" applyAlignment="1" applyProtection="1">
      <alignment horizontal="right" vertical="center"/>
    </xf>
    <xf numFmtId="166" fontId="6" fillId="0" borderId="1" xfId="5" applyNumberFormat="1" applyFont="1" applyFill="1" applyBorder="1" applyAlignment="1" applyProtection="1">
      <alignment vertical="center"/>
    </xf>
    <xf numFmtId="166" fontId="6" fillId="0" borderId="1" xfId="5" applyNumberFormat="1" applyFont="1" applyFill="1" applyBorder="1" applyAlignment="1" applyProtection="1">
      <alignment vertical="center" wrapText="1"/>
    </xf>
    <xf numFmtId="0" fontId="7" fillId="0" borderId="1" xfId="5" applyNumberFormat="1" applyFont="1" applyFill="1" applyBorder="1" applyAlignment="1" applyProtection="1">
      <alignment horizontal="right" vertical="center"/>
    </xf>
    <xf numFmtId="166" fontId="7" fillId="0" borderId="1" xfId="5" applyNumberFormat="1" applyFont="1" applyFill="1" applyBorder="1" applyAlignment="1" applyProtection="1">
      <alignment vertical="center" wrapText="1"/>
    </xf>
    <xf numFmtId="166" fontId="4" fillId="0" borderId="1" xfId="5" applyNumberFormat="1" applyFont="1" applyFill="1" applyBorder="1" applyAlignment="1" applyProtection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1" fontId="15" fillId="0" borderId="0" xfId="0" applyNumberFormat="1" applyFont="1" applyAlignment="1">
      <alignment wrapText="1"/>
    </xf>
    <xf numFmtId="10" fontId="15" fillId="0" borderId="0" xfId="0" applyNumberFormat="1" applyFont="1"/>
    <xf numFmtId="2" fontId="15" fillId="0" borderId="0" xfId="0" applyNumberFormat="1" applyFont="1" applyAlignment="1">
      <alignment horizontal="right"/>
    </xf>
    <xf numFmtId="1" fontId="15" fillId="0" borderId="0" xfId="0" applyNumberFormat="1" applyFont="1" applyAlignment="1">
      <alignment horizontal="left" wrapText="1"/>
    </xf>
    <xf numFmtId="167" fontId="15" fillId="0" borderId="0" xfId="0" applyNumberFormat="1" applyFont="1"/>
    <xf numFmtId="0" fontId="0" fillId="5" borderId="6" xfId="0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0" fontId="6" fillId="0" borderId="1" xfId="5" applyNumberFormat="1" applyFont="1" applyFill="1" applyBorder="1" applyAlignment="1" applyProtection="1">
      <alignment vertical="center"/>
    </xf>
    <xf numFmtId="166" fontId="5" fillId="8" borderId="1" xfId="5" applyNumberFormat="1" applyFont="1" applyFill="1" applyBorder="1" applyAlignment="1" applyProtection="1">
      <alignment vertical="center"/>
      <protection locked="0"/>
    </xf>
    <xf numFmtId="0" fontId="17" fillId="8" borderId="2" xfId="0" applyFont="1" applyFill="1" applyBorder="1" applyAlignment="1" applyProtection="1">
      <alignment horizontal="left" vertical="center" wrapText="1"/>
      <protection locked="0"/>
    </xf>
    <xf numFmtId="0" fontId="17" fillId="8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 wrapText="1"/>
    </xf>
    <xf numFmtId="14" fontId="0" fillId="0" borderId="0" xfId="0" applyNumberFormat="1" applyAlignment="1">
      <alignment horizontal="left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1" fontId="14" fillId="4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167" fontId="14" fillId="4" borderId="0" xfId="0" applyNumberFormat="1" applyFont="1" applyFill="1" applyAlignment="1">
      <alignment horizontal="center" vertical="center" wrapText="1"/>
    </xf>
    <xf numFmtId="10" fontId="14" fillId="4" borderId="0" xfId="0" applyNumberFormat="1" applyFont="1" applyFill="1" applyAlignment="1">
      <alignment horizontal="center" vertical="center" wrapText="1"/>
    </xf>
    <xf numFmtId="2" fontId="14" fillId="4" borderId="0" xfId="0" applyNumberFormat="1" applyFont="1" applyFill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14" fontId="15" fillId="0" borderId="13" xfId="0" applyNumberFormat="1" applyFont="1" applyBorder="1" applyAlignment="1">
      <alignment vertical="center" wrapText="1"/>
    </xf>
    <xf numFmtId="1" fontId="15" fillId="0" borderId="13" xfId="0" applyNumberFormat="1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167" fontId="15" fillId="0" borderId="13" xfId="0" applyNumberFormat="1" applyFont="1" applyBorder="1" applyAlignment="1">
      <alignment vertical="center"/>
    </xf>
    <xf numFmtId="10" fontId="15" fillId="0" borderId="13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2" fontId="15" fillId="0" borderId="13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vertical="center" wrapText="1"/>
    </xf>
    <xf numFmtId="14" fontId="15" fillId="0" borderId="10" xfId="0" applyNumberFormat="1" applyFont="1" applyBorder="1" applyAlignment="1">
      <alignment vertical="center" wrapText="1"/>
    </xf>
    <xf numFmtId="1" fontId="15" fillId="0" borderId="10" xfId="0" applyNumberFormat="1" applyFont="1" applyBorder="1" applyAlignment="1">
      <alignment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167" fontId="15" fillId="0" borderId="10" xfId="0" applyNumberFormat="1" applyFont="1" applyBorder="1" applyAlignment="1">
      <alignment vertical="center"/>
    </xf>
    <xf numFmtId="10" fontId="15" fillId="0" borderId="10" xfId="0" applyNumberFormat="1" applyFon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vertical="center" wrapText="1"/>
    </xf>
    <xf numFmtId="14" fontId="15" fillId="0" borderId="18" xfId="0" applyNumberFormat="1" applyFont="1" applyBorder="1" applyAlignment="1">
      <alignment vertical="center" wrapText="1"/>
    </xf>
    <xf numFmtId="1" fontId="15" fillId="0" borderId="18" xfId="0" applyNumberFormat="1" applyFont="1" applyBorder="1" applyAlignment="1">
      <alignment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vertical="center"/>
    </xf>
    <xf numFmtId="167" fontId="15" fillId="0" borderId="18" xfId="0" applyNumberFormat="1" applyFont="1" applyBorder="1" applyAlignment="1">
      <alignment vertical="center"/>
    </xf>
    <xf numFmtId="10" fontId="15" fillId="0" borderId="18" xfId="0" applyNumberFormat="1" applyFont="1" applyBorder="1" applyAlignment="1">
      <alignment vertical="center"/>
    </xf>
    <xf numFmtId="2" fontId="15" fillId="0" borderId="18" xfId="0" applyNumberFormat="1" applyFont="1" applyBorder="1" applyAlignment="1">
      <alignment horizontal="right" vertical="center"/>
    </xf>
    <xf numFmtId="0" fontId="15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8" fillId="8" borderId="2" xfId="0" applyFont="1" applyFill="1" applyBorder="1" applyAlignment="1" applyProtection="1">
      <alignment horizontal="left" vertical="center" wrapText="1"/>
      <protection locked="0"/>
    </xf>
    <xf numFmtId="0" fontId="18" fillId="8" borderId="4" xfId="0" applyFont="1" applyFill="1" applyBorder="1" applyAlignment="1" applyProtection="1">
      <alignment horizontal="left" vertical="center" wrapText="1"/>
      <protection locked="0"/>
    </xf>
    <xf numFmtId="0" fontId="18" fillId="8" borderId="3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8" borderId="2" xfId="0" applyFont="1" applyFill="1" applyBorder="1" applyAlignment="1" applyProtection="1">
      <alignment horizontal="left" vertical="center" wrapText="1"/>
      <protection locked="0"/>
    </xf>
    <xf numFmtId="0" fontId="17" fillId="8" borderId="3" xfId="0" applyFont="1" applyFill="1" applyBorder="1" applyAlignment="1" applyProtection="1">
      <alignment horizontal="left" vertical="center" wrapText="1"/>
      <protection locked="0"/>
    </xf>
    <xf numFmtId="0" fontId="20" fillId="0" borderId="9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4" fontId="18" fillId="8" borderId="2" xfId="0" applyNumberFormat="1" applyFont="1" applyFill="1" applyBorder="1" applyAlignment="1" applyProtection="1">
      <alignment horizontal="center" vertical="center" wrapText="1"/>
      <protection locked="0"/>
    </xf>
    <xf numFmtId="44" fontId="18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22" fillId="8" borderId="1" xfId="5" applyNumberFormat="1" applyFont="1" applyFill="1" applyBorder="1" applyAlignment="1" applyProtection="1">
      <alignment horizontal="left" vertical="center"/>
      <protection locked="0"/>
    </xf>
    <xf numFmtId="0" fontId="22" fillId="8" borderId="1" xfId="5" applyNumberFormat="1" applyFont="1" applyFill="1" applyBorder="1" applyAlignment="1" applyProtection="1">
      <alignment horizontal="left" vertical="center"/>
      <protection locked="0"/>
    </xf>
    <xf numFmtId="0" fontId="21" fillId="6" borderId="5" xfId="5" applyNumberFormat="1" applyFont="1" applyFill="1" applyBorder="1" applyAlignment="1" applyProtection="1">
      <alignment horizontal="left" vertical="center" wrapText="1"/>
      <protection hidden="1"/>
    </xf>
    <xf numFmtId="0" fontId="21" fillId="6" borderId="1" xfId="5" applyNumberFormat="1" applyFont="1" applyFill="1" applyBorder="1" applyAlignment="1" applyProtection="1">
      <alignment horizontal="left" vertical="center" wrapText="1"/>
      <protection hidden="1"/>
    </xf>
    <xf numFmtId="44" fontId="21" fillId="6" borderId="1" xfId="5" applyNumberFormat="1" applyFont="1" applyFill="1" applyBorder="1" applyAlignment="1" applyProtection="1">
      <alignment horizontal="center" vertical="center" wrapText="1"/>
      <protection hidden="1"/>
    </xf>
    <xf numFmtId="10" fontId="21" fillId="6" borderId="1" xfId="5" applyNumberFormat="1" applyFont="1" applyFill="1" applyBorder="1" applyAlignment="1" applyProtection="1">
      <alignment horizontal="right" vertical="center" wrapText="1"/>
      <protection hidden="1"/>
    </xf>
    <xf numFmtId="14" fontId="22" fillId="8" borderId="1" xfId="5" applyNumberFormat="1" applyFont="1" applyFill="1" applyBorder="1" applyAlignment="1" applyProtection="1">
      <alignment horizontal="center" vertical="center"/>
      <protection locked="0"/>
    </xf>
    <xf numFmtId="0" fontId="22" fillId="8" borderId="1" xfId="5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7">
    <cellStyle name="Migliaia 2" xfId="1" xr:uid="{00000000-0005-0000-0000-000000000000}"/>
    <cellStyle name="Normale" xfId="0" builtinId="0"/>
    <cellStyle name="Normale 2" xfId="2" xr:uid="{00000000-0005-0000-0000-000002000000}"/>
    <cellStyle name="Percentuale" xfId="3" builtinId="5"/>
    <cellStyle name="Percentuale 2" xfId="4" xr:uid="{00000000-0005-0000-0000-000004000000}"/>
    <cellStyle name="Valuta" xfId="5" builtinId="4"/>
    <cellStyle name="Valuta 2" xfId="6" xr:uid="{00000000-0005-0000-0000-000006000000}"/>
  </cellStyles>
  <dxfs count="25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335973</xdr:colOff>
      <xdr:row>0</xdr:row>
      <xdr:rowOff>109475</xdr:rowOff>
    </xdr:from>
    <xdr:to>
      <xdr:col>1</xdr:col>
      <xdr:colOff>1285409</xdr:colOff>
      <xdr:row>0</xdr:row>
      <xdr:rowOff>757670</xdr:rowOff>
    </xdr:to>
    <xdr:pic>
      <xdr:nvPicPr>
        <xdr:cNvPr id="3" name="Immagine 2" descr="ATERSIR-Marchio-RGB">
          <a:extLst>
            <a:ext uri="{FF2B5EF4-FFF2-40B4-BE49-F238E27FC236}">
              <a16:creationId xmlns:a16="http://schemas.microsoft.com/office/drawing/2014/main" id="{B5CAD188-B32D-4286-83E4-1EC9F9D67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373" y="109475"/>
          <a:ext cx="949436" cy="6481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Rifiuti\Gestione_risorse_finanziarie\FONDO%20LR%2016\Fondo%20anno%202025\Bando%20progetti%20comunali%20LFB3\Modulistica\MODELLO_Istruttoria-rendicontazione-2025.xlsx" TargetMode="External"/><Relationship Id="rId1" Type="http://schemas.openxmlformats.org/officeDocument/2006/relationships/externalLinkPath" Target="MODELLO_Istruttoria-rendicontazione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STRUTTORIA"/>
      <sheetName val="elenco_Progetti_Comunali-2025"/>
      <sheetName val="GRADUATORIA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7E6622-63FF-4DC9-A4A8-547BE47B0321}" name="Tabella1" displayName="Tabella1" ref="A1:U89" totalsRowShown="0" headerRowDxfId="24" dataDxfId="23" tableBorderDxfId="22">
  <autoFilter ref="A1:U89" xr:uid="{F57E6622-63FF-4DC9-A4A8-547BE47B0321}"/>
  <sortState xmlns:xlrd2="http://schemas.microsoft.com/office/spreadsheetml/2017/richdata2" ref="A2:U89">
    <sortCondition ref="F2:F89"/>
  </sortState>
  <tableColumns count="21">
    <tableColumn id="1" xr3:uid="{53A30761-9DC6-4C68-925B-3090CFF8A2BB}" name="NR" dataDxfId="21"/>
    <tableColumn id="2" xr3:uid="{C052AC27-D505-4F74-8FF8-6482966D7204}" name="ID_PROG" dataDxfId="20">
      <calculatedColumnFormula>_xlfn.CONCAT('elenco_Progetti_Comunali-2025'!$F2,"-",'elenco_Progetti_Comunali-2025'!$H2)</calculatedColumnFormula>
    </tableColumn>
    <tableColumn id="3" xr3:uid="{0E1A5918-DC3A-43AD-90BB-E495308ED3BE}" name="prot.gen." dataDxfId="19"/>
    <tableColumn id="4" xr3:uid="{D68CEA25-647B-47FF-B79B-388FF14A79D0}" name="data domanda" dataDxfId="18"/>
    <tableColumn id="5" xr3:uid="{0EA2DE22-D3D9-44EF-837F-E196F92FC078}" name="Prot." dataDxfId="17"/>
    <tableColumn id="6" xr3:uid="{8C86AB04-4EA6-4B93-B316-0497ADBF7019}" name="ENTE" dataDxfId="16"/>
    <tableColumn id="7" xr3:uid="{229D740C-DFAC-4080-B8EC-D176C249A327}" name="Prov" dataDxfId="15"/>
    <tableColumn id="8" xr3:uid="{B05F3100-03C2-41D7-A933-812CBBA1B08A}" name="titolo" dataDxfId="14"/>
    <tableColumn id="9" xr3:uid="{127F4BA1-829B-4027-BF25-083ED3B5F7B5}" name="descrizione progetto" dataDxfId="13"/>
    <tableColumn id="10" xr3:uid="{B70873D7-86C2-4C7F-BAC4-24F3EFB82B0E}" name="Tipologia progetto" dataDxfId="12"/>
    <tableColumn id="11" xr3:uid="{DAE7A749-DA32-424D-8DD1-14179CFE38B5}" name="istruttore" dataDxfId="11"/>
    <tableColumn id="12" xr3:uid="{70E58658-FEAE-4A87-AF14-E6181CAA4FBE}" name="costi eleggibili totali (istruttoria)" dataDxfId="10"/>
    <tableColumn id="13" xr3:uid="{1EA6B59A-0936-4F31-8DB9-ACF0E7F75B97}" name="contributo massimo (istruttoria)" dataDxfId="9"/>
    <tableColumn id="14" xr3:uid="{E14E815E-0DE6-4E65-B004-D5ADE5B26C15}" name="% di contributo (istruttoria)" dataDxfId="8"/>
    <tableColumn id="15" xr3:uid="{A52AE743-34CE-43CF-969F-EF06E64227F3}" name="riduzione/prevenzione rifiuti [ton/anno] (istruttoria)" dataDxfId="7"/>
    <tableColumn id="16" xr3:uid="{0F8D29FE-26B6-4702-BE18-1C7D7F2A6ECD}" name="I         ORDINE GRAD." dataDxfId="6"/>
    <tableColumn id="17" xr3:uid="{996F141B-779D-42DD-99DE-029294FC3BB2}" name="II ORDINE GRAD." dataDxfId="5"/>
    <tableColumn id="18" xr3:uid="{223045B9-F840-45E1-B730-803F18718623}" name="III ORDINE GRAD." dataDxfId="4"/>
    <tableColumn id="19" xr3:uid="{09AA031A-B246-4F64-9014-22650A84979A}" name="punteggio graduatoria" dataDxfId="3"/>
    <tableColumn id="20" xr3:uid="{534A3B8E-5B39-4C10-AFA4-2FE75DE07E20}" name="tipo di intervento" dataDxfId="2"/>
    <tableColumn id="21" xr3:uid="{4D1C43C8-C0C6-4576-A805-707A70DABB7C}" name="Referente - nome" dataDxfId="1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46"/>
  <sheetViews>
    <sheetView tabSelected="1" zoomScale="85" zoomScaleNormal="85" workbookViewId="0">
      <selection activeCell="C11" sqref="C11:D11"/>
    </sheetView>
  </sheetViews>
  <sheetFormatPr defaultColWidth="9.140625" defaultRowHeight="15" x14ac:dyDescent="0.25"/>
  <cols>
    <col min="1" max="1" width="2.28515625" customWidth="1"/>
    <col min="2" max="2" width="25.42578125" customWidth="1"/>
    <col min="3" max="3" width="49" customWidth="1"/>
    <col min="4" max="4" width="3.28515625" customWidth="1"/>
    <col min="5" max="5" width="19.7109375" customWidth="1"/>
    <col min="6" max="6" width="8" style="11" customWidth="1"/>
    <col min="7" max="7" width="19.7109375" customWidth="1"/>
    <col min="8" max="8" width="18.7109375" customWidth="1"/>
    <col min="9" max="9" width="19.42578125" bestFit="1" customWidth="1"/>
  </cols>
  <sheetData>
    <row r="1" spans="2:9" s="1" customFormat="1" ht="72.75" customHeight="1" thickBot="1" x14ac:dyDescent="0.3">
      <c r="B1" s="45"/>
      <c r="C1" s="98" t="s">
        <v>393</v>
      </c>
      <c r="D1" s="98"/>
      <c r="E1" s="98"/>
      <c r="F1" s="98"/>
      <c r="G1" s="98"/>
      <c r="H1" s="99"/>
    </row>
    <row r="3" spans="2:9" x14ac:dyDescent="0.25">
      <c r="B3" s="101" t="s">
        <v>469</v>
      </c>
      <c r="C3" s="102"/>
      <c r="D3" s="102"/>
      <c r="E3" s="102"/>
      <c r="F3" s="102"/>
      <c r="G3" s="102"/>
      <c r="H3" s="103"/>
    </row>
    <row r="4" spans="2:9" ht="15.75" thickBot="1" x14ac:dyDescent="0.3"/>
    <row r="5" spans="2:9" ht="42.75" customHeight="1" thickBot="1" x14ac:dyDescent="0.3">
      <c r="B5" s="32" t="s">
        <v>389</v>
      </c>
      <c r="C5" s="127"/>
      <c r="D5" s="128"/>
      <c r="E5" s="46" t="s">
        <v>376</v>
      </c>
    </row>
    <row r="6" spans="2:9" ht="27" customHeight="1" x14ac:dyDescent="0.25">
      <c r="B6" s="36" t="s">
        <v>390</v>
      </c>
      <c r="C6" s="129" t="str">
        <f>IFERROR(VLOOKUP($C$5,'elenco_Progetti_Comunali-2025'!$B$2:$T$89, 5,FALSE), "")</f>
        <v/>
      </c>
      <c r="D6" s="129"/>
    </row>
    <row r="7" spans="2:9" ht="15.75" x14ac:dyDescent="0.25">
      <c r="B7" s="12" t="s">
        <v>20</v>
      </c>
      <c r="C7" s="130" t="str">
        <f>IFERROR(VLOOKUP($C$5,'elenco_Progetti_Comunali-2025'!$B$2:$T$898, 7,FALSE), "")</f>
        <v/>
      </c>
      <c r="D7" s="130"/>
    </row>
    <row r="8" spans="2:9" ht="15.75" x14ac:dyDescent="0.25">
      <c r="B8" s="37" t="s">
        <v>14</v>
      </c>
      <c r="C8" s="130" t="str">
        <f>IFERROR(VLOOKUP($C$5,'elenco_Progetti_Comunali-2025'!$B$2:$T$898, 9,FALSE), "")</f>
        <v/>
      </c>
      <c r="D8" s="130"/>
    </row>
    <row r="9" spans="2:9" ht="30" x14ac:dyDescent="0.25">
      <c r="B9" s="12" t="s">
        <v>375</v>
      </c>
      <c r="C9" s="131" t="str">
        <f>IFERROR(VLOOKUP($C$5,'elenco_Progetti_Comunali-2025'!$B$2:$T$89,12,FALSE), "")</f>
        <v/>
      </c>
      <c r="D9" s="131"/>
    </row>
    <row r="10" spans="2:9" ht="60" x14ac:dyDescent="0.25">
      <c r="B10" s="12" t="s">
        <v>391</v>
      </c>
      <c r="C10" s="132" t="str">
        <f>IFERROR(VLOOKUP($C$5,'elenco_Progetti_Comunali-2025'!$B$2:$T$89,13,FALSE), "")</f>
        <v/>
      </c>
      <c r="D10" s="132"/>
    </row>
    <row r="11" spans="2:9" ht="24.75" customHeight="1" x14ac:dyDescent="0.25">
      <c r="B11" s="12" t="s">
        <v>392</v>
      </c>
      <c r="C11" s="133"/>
      <c r="D11" s="134"/>
    </row>
    <row r="13" spans="2:9" ht="30" customHeight="1" x14ac:dyDescent="0.25">
      <c r="B13" s="100" t="s">
        <v>12</v>
      </c>
      <c r="C13" s="100"/>
      <c r="D13" s="100"/>
      <c r="E13" s="100"/>
      <c r="F13" s="100"/>
      <c r="G13" s="100"/>
      <c r="H13" s="100"/>
    </row>
    <row r="14" spans="2:9" x14ac:dyDescent="0.25">
      <c r="B14" s="112" t="s">
        <v>379</v>
      </c>
      <c r="C14" s="113"/>
      <c r="D14" s="135" t="s">
        <v>380</v>
      </c>
      <c r="E14" s="136"/>
      <c r="F14" s="114" t="s">
        <v>5</v>
      </c>
      <c r="G14" s="114"/>
      <c r="H14" s="114"/>
    </row>
    <row r="15" spans="2:9" s="1" customFormat="1" ht="30" customHeight="1" x14ac:dyDescent="0.25">
      <c r="B15" s="115"/>
      <c r="C15" s="116"/>
      <c r="D15" s="121"/>
      <c r="E15" s="122"/>
      <c r="F15" s="109"/>
      <c r="G15" s="110"/>
      <c r="H15" s="111"/>
      <c r="I15" s="44" t="str">
        <f>IF(AND(D15&lt;&gt;"", F15=""), "✗ Manca la tipologia", "")</f>
        <v/>
      </c>
    </row>
    <row r="16" spans="2:9" s="1" customFormat="1" ht="30" customHeight="1" x14ac:dyDescent="0.25">
      <c r="B16" s="115"/>
      <c r="C16" s="116"/>
      <c r="D16" s="121"/>
      <c r="E16" s="122"/>
      <c r="F16" s="109"/>
      <c r="G16" s="110"/>
      <c r="H16" s="111"/>
      <c r="I16" s="44" t="str">
        <f t="shared" ref="I16:I25" si="0">IF(AND(D16&lt;&gt;"", F16=""), "✗ Manca la tipologia", "")</f>
        <v/>
      </c>
    </row>
    <row r="17" spans="2:9" s="1" customFormat="1" ht="30" customHeight="1" x14ac:dyDescent="0.25">
      <c r="B17" s="115"/>
      <c r="C17" s="116"/>
      <c r="D17" s="121"/>
      <c r="E17" s="122"/>
      <c r="F17" s="109"/>
      <c r="G17" s="110"/>
      <c r="H17" s="111"/>
      <c r="I17" s="44" t="str">
        <f t="shared" si="0"/>
        <v/>
      </c>
    </row>
    <row r="18" spans="2:9" s="1" customFormat="1" ht="30" customHeight="1" x14ac:dyDescent="0.25">
      <c r="B18" s="42"/>
      <c r="C18" s="43"/>
      <c r="D18" s="121"/>
      <c r="E18" s="122"/>
      <c r="F18" s="109"/>
      <c r="G18" s="110"/>
      <c r="H18" s="111"/>
      <c r="I18" s="44" t="str">
        <f t="shared" si="0"/>
        <v/>
      </c>
    </row>
    <row r="19" spans="2:9" s="1" customFormat="1" ht="30" customHeight="1" x14ac:dyDescent="0.25">
      <c r="B19" s="42"/>
      <c r="C19" s="43"/>
      <c r="D19" s="121"/>
      <c r="E19" s="122"/>
      <c r="F19" s="109"/>
      <c r="G19" s="110"/>
      <c r="H19" s="111"/>
      <c r="I19" s="44" t="str">
        <f t="shared" si="0"/>
        <v/>
      </c>
    </row>
    <row r="20" spans="2:9" s="1" customFormat="1" ht="30" customHeight="1" x14ac:dyDescent="0.25">
      <c r="B20" s="42"/>
      <c r="C20" s="43"/>
      <c r="D20" s="121"/>
      <c r="E20" s="122"/>
      <c r="F20" s="109"/>
      <c r="G20" s="110"/>
      <c r="H20" s="111"/>
      <c r="I20" s="44" t="str">
        <f t="shared" si="0"/>
        <v/>
      </c>
    </row>
    <row r="21" spans="2:9" s="1" customFormat="1" ht="30" customHeight="1" x14ac:dyDescent="0.25">
      <c r="B21" s="42"/>
      <c r="C21" s="43"/>
      <c r="D21" s="121"/>
      <c r="E21" s="122"/>
      <c r="F21" s="109"/>
      <c r="G21" s="110"/>
      <c r="H21" s="111"/>
      <c r="I21" s="44" t="str">
        <f t="shared" si="0"/>
        <v/>
      </c>
    </row>
    <row r="22" spans="2:9" s="1" customFormat="1" ht="30" customHeight="1" x14ac:dyDescent="0.25">
      <c r="B22" s="42"/>
      <c r="C22" s="43"/>
      <c r="D22" s="121"/>
      <c r="E22" s="122"/>
      <c r="F22" s="109"/>
      <c r="G22" s="110"/>
      <c r="H22" s="111"/>
      <c r="I22" s="44" t="str">
        <f t="shared" si="0"/>
        <v/>
      </c>
    </row>
    <row r="23" spans="2:9" s="1" customFormat="1" ht="30" customHeight="1" x14ac:dyDescent="0.25">
      <c r="B23" s="115"/>
      <c r="C23" s="116"/>
      <c r="D23" s="121"/>
      <c r="E23" s="122"/>
      <c r="F23" s="109"/>
      <c r="G23" s="110"/>
      <c r="H23" s="111"/>
      <c r="I23" s="44" t="str">
        <f t="shared" si="0"/>
        <v/>
      </c>
    </row>
    <row r="24" spans="2:9" s="1" customFormat="1" ht="30" customHeight="1" x14ac:dyDescent="0.25">
      <c r="B24" s="42"/>
      <c r="C24" s="43"/>
      <c r="D24" s="121"/>
      <c r="E24" s="122"/>
      <c r="F24" s="109"/>
      <c r="G24" s="110"/>
      <c r="H24" s="111"/>
      <c r="I24" s="44" t="str">
        <f t="shared" si="0"/>
        <v/>
      </c>
    </row>
    <row r="25" spans="2:9" s="1" customFormat="1" ht="30" customHeight="1" x14ac:dyDescent="0.25">
      <c r="B25" s="115"/>
      <c r="C25" s="116"/>
      <c r="D25" s="121"/>
      <c r="E25" s="122"/>
      <c r="F25" s="109"/>
      <c r="G25" s="110"/>
      <c r="H25" s="111"/>
      <c r="I25" s="44" t="str">
        <f t="shared" si="0"/>
        <v/>
      </c>
    </row>
    <row r="27" spans="2:9" ht="30" customHeight="1" x14ac:dyDescent="0.25">
      <c r="F27" s="100" t="s">
        <v>2</v>
      </c>
      <c r="G27" s="100"/>
    </row>
    <row r="28" spans="2:9" ht="45" x14ac:dyDescent="0.25">
      <c r="B28" s="123" t="s">
        <v>378</v>
      </c>
      <c r="C28" s="124"/>
      <c r="D28" s="125"/>
      <c r="E28" s="5" t="s">
        <v>7</v>
      </c>
      <c r="F28" s="13" t="s">
        <v>1</v>
      </c>
      <c r="G28" s="39" t="s">
        <v>8</v>
      </c>
    </row>
    <row r="29" spans="2:9" ht="30" x14ac:dyDescent="0.25">
      <c r="B29" s="38" t="s">
        <v>382</v>
      </c>
      <c r="C29" s="50" t="s">
        <v>381</v>
      </c>
      <c r="D29" s="51"/>
      <c r="E29" s="16">
        <f ca="1">Tipologie_costi!C3</f>
        <v>0</v>
      </c>
      <c r="F29" s="14">
        <v>0</v>
      </c>
      <c r="G29" s="16">
        <f t="shared" ref="G29:G33" ca="1" si="1">+E29*F29</f>
        <v>0</v>
      </c>
    </row>
    <row r="30" spans="2:9" ht="30" x14ac:dyDescent="0.25">
      <c r="B30" s="2" t="s">
        <v>372</v>
      </c>
      <c r="C30" s="50" t="s">
        <v>17</v>
      </c>
      <c r="D30" s="51"/>
      <c r="E30" s="16">
        <f ca="1">Tipologie_costi!C4+Tipologie_costi!C5</f>
        <v>0</v>
      </c>
      <c r="F30" s="15">
        <v>1</v>
      </c>
      <c r="G30" s="16">
        <f t="shared" ca="1" si="1"/>
        <v>0</v>
      </c>
    </row>
    <row r="31" spans="2:9" ht="48" customHeight="1" x14ac:dyDescent="0.25">
      <c r="B31" s="2" t="s">
        <v>4</v>
      </c>
      <c r="C31" s="50" t="s">
        <v>387</v>
      </c>
      <c r="D31" s="51"/>
      <c r="E31" s="16">
        <f ca="1">Tipologie_costi!C6+Tipologie_costi!C7</f>
        <v>0</v>
      </c>
      <c r="F31" s="15">
        <v>0.5</v>
      </c>
      <c r="G31" s="16">
        <f t="shared" ca="1" si="1"/>
        <v>0</v>
      </c>
    </row>
    <row r="32" spans="2:9" ht="30" x14ac:dyDescent="0.25">
      <c r="B32" s="2" t="s">
        <v>15</v>
      </c>
      <c r="C32" s="50" t="s">
        <v>18</v>
      </c>
      <c r="D32" s="51"/>
      <c r="E32" s="16">
        <f ca="1">Tipologie_costi!C8+Tipologie_costi!C9</f>
        <v>0</v>
      </c>
      <c r="F32" s="15">
        <v>0.5</v>
      </c>
      <c r="G32" s="16">
        <f t="shared" ca="1" si="1"/>
        <v>0</v>
      </c>
    </row>
    <row r="33" spans="2:9" ht="30" x14ac:dyDescent="0.25">
      <c r="B33" s="2" t="s">
        <v>16</v>
      </c>
      <c r="C33" s="50" t="s">
        <v>19</v>
      </c>
      <c r="D33" s="51"/>
      <c r="E33" s="16">
        <f ca="1">Tipologie_costi!C10</f>
        <v>0</v>
      </c>
      <c r="F33" s="15">
        <v>1</v>
      </c>
      <c r="G33" s="16">
        <f t="shared" ca="1" si="1"/>
        <v>0</v>
      </c>
    </row>
    <row r="34" spans="2:9" x14ac:dyDescent="0.25">
      <c r="B34" s="106" t="s">
        <v>9</v>
      </c>
      <c r="C34" s="107"/>
      <c r="D34" s="108"/>
      <c r="E34" s="22">
        <f ca="1">SUM(E29:E33)</f>
        <v>0</v>
      </c>
      <c r="F34" s="15">
        <v>1</v>
      </c>
      <c r="G34" s="6"/>
      <c r="H34" s="6"/>
    </row>
    <row r="35" spans="2:9" x14ac:dyDescent="0.25">
      <c r="B35" s="3"/>
      <c r="C35" s="3"/>
      <c r="D35" s="3"/>
      <c r="F35" s="4"/>
      <c r="G35" s="6"/>
      <c r="H35" s="6"/>
    </row>
    <row r="36" spans="2:9" x14ac:dyDescent="0.25">
      <c r="C36" s="17"/>
      <c r="D36" s="17"/>
      <c r="E36" s="17"/>
      <c r="F36" s="17" t="s">
        <v>394</v>
      </c>
      <c r="G36" s="18">
        <f ca="1">SUM(G29:G33)</f>
        <v>0</v>
      </c>
    </row>
    <row r="37" spans="2:9" x14ac:dyDescent="0.25">
      <c r="C37" s="17"/>
      <c r="D37" s="17"/>
      <c r="E37" s="17"/>
      <c r="F37" s="17" t="s">
        <v>388</v>
      </c>
      <c r="G37" s="40" t="str">
        <f>C10</f>
        <v/>
      </c>
    </row>
    <row r="38" spans="2:9" x14ac:dyDescent="0.25">
      <c r="C38" s="17"/>
      <c r="D38" s="17"/>
      <c r="E38" s="17"/>
      <c r="F38" s="17" t="s">
        <v>10</v>
      </c>
      <c r="G38" s="19" t="str">
        <f ca="1">IFERROR(INT(MIN(G36*C10,C9)),"")</f>
        <v/>
      </c>
    </row>
    <row r="39" spans="2:9" x14ac:dyDescent="0.25">
      <c r="C39" s="20"/>
      <c r="D39" s="20"/>
      <c r="E39" s="20"/>
      <c r="F39" s="20" t="s">
        <v>11</v>
      </c>
      <c r="G39" s="21">
        <f ca="1">IFERROR(MAX(0,C9-G38),0)</f>
        <v>0</v>
      </c>
    </row>
    <row r="40" spans="2:9" x14ac:dyDescent="0.25">
      <c r="B40" s="7"/>
      <c r="C40" s="8"/>
      <c r="D40" s="8"/>
      <c r="F40" s="9"/>
      <c r="G40" s="10"/>
      <c r="H40" s="10"/>
    </row>
    <row r="41" spans="2:9" ht="45" customHeight="1" x14ac:dyDescent="0.25">
      <c r="E41" s="104" t="s">
        <v>3</v>
      </c>
      <c r="F41" s="105"/>
      <c r="G41" s="16" t="str">
        <f ca="1">IF(COUNT(E34,G38,G42)&lt;3,"",E34-G38-G42)</f>
        <v/>
      </c>
      <c r="H41" s="117" t="str">
        <f ca="1">IF(G41&lt;0,"ATTENZIONE:aggiornare il contributo liquidabile in considerazione di altri contributi ricevuti ","")</f>
        <v/>
      </c>
      <c r="I41" s="118"/>
    </row>
    <row r="42" spans="2:9" ht="45" customHeight="1" x14ac:dyDescent="0.25">
      <c r="E42" s="104" t="s">
        <v>0</v>
      </c>
      <c r="F42" s="105"/>
      <c r="G42" s="41"/>
      <c r="H42" s="119"/>
      <c r="I42" s="120"/>
    </row>
    <row r="45" spans="2:9" x14ac:dyDescent="0.25">
      <c r="C45" s="47" t="str">
        <f>C6</f>
        <v/>
      </c>
      <c r="D45" s="52" t="s">
        <v>468</v>
      </c>
      <c r="E45" s="49">
        <f ca="1">NOW()</f>
        <v>46055.417059143518</v>
      </c>
    </row>
    <row r="46" spans="2:9" ht="33.75" customHeight="1" x14ac:dyDescent="0.25">
      <c r="C46" s="126" t="s">
        <v>462</v>
      </c>
      <c r="D46" s="126"/>
      <c r="E46" s="11" t="str">
        <f>IFERROR(VLOOKUP($C$5,'elenco_Progetti_Comunali-2025'!$B$2:$U$88, 20,FALSE), "")</f>
        <v/>
      </c>
    </row>
  </sheetData>
  <sheetProtection algorithmName="SHA-512" hashValue="OvtMCVm4lEfkDS/Y7Kvc+f0yxplXomxpKu2KU2teB2sCry/LYM9e9YteoT0nEeGpc6LBPyq18D14NkQ854YbVQ==" saltValue="xr83aE7Ipq4yxJ7EG+D5xA==" spinCount="100000" sheet="1" selectLockedCells="1"/>
  <mergeCells count="48">
    <mergeCell ref="C46:D46"/>
    <mergeCell ref="C5:D5"/>
    <mergeCell ref="C6:D6"/>
    <mergeCell ref="C7:D7"/>
    <mergeCell ref="C8:D8"/>
    <mergeCell ref="C9:D9"/>
    <mergeCell ref="C10:D10"/>
    <mergeCell ref="C11:D11"/>
    <mergeCell ref="D14:E14"/>
    <mergeCell ref="E42:F42"/>
    <mergeCell ref="F18:H18"/>
    <mergeCell ref="F19:H19"/>
    <mergeCell ref="F20:H20"/>
    <mergeCell ref="F21:H21"/>
    <mergeCell ref="F22:H22"/>
    <mergeCell ref="F24:H24"/>
    <mergeCell ref="H41:I41"/>
    <mergeCell ref="H42:I4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B28:D28"/>
    <mergeCell ref="B25:C25"/>
    <mergeCell ref="F25:H25"/>
    <mergeCell ref="C1:H1"/>
    <mergeCell ref="F27:G27"/>
    <mergeCell ref="B13:H13"/>
    <mergeCell ref="B3:H3"/>
    <mergeCell ref="E41:F41"/>
    <mergeCell ref="B34:D34"/>
    <mergeCell ref="F15:H15"/>
    <mergeCell ref="B14:C14"/>
    <mergeCell ref="F14:H14"/>
    <mergeCell ref="B15:C15"/>
    <mergeCell ref="B16:C16"/>
    <mergeCell ref="F16:H16"/>
    <mergeCell ref="B17:C17"/>
    <mergeCell ref="F17:H17"/>
    <mergeCell ref="B23:C23"/>
    <mergeCell ref="F23:H23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8D651C7-D178-4E70-B23F-AC59EFEC6734}">
          <x14:formula1>
            <xm:f>Tipologie_costi!$B$3:$B$10</xm:f>
          </x14:formula1>
          <xm:sqref>F15:H25</xm:sqref>
        </x14:dataValidation>
        <x14:dataValidation type="list" allowBlank="1" showInputMessage="1" showErrorMessage="1" xr:uid="{2FAFCD44-5D4A-4D5E-AF8F-04F4BC4C5D2D}">
          <x14:formula1>
            <xm:f>'elenco_Progetti_Comunali-2025'!$B$2:$B$89</xm:f>
          </x14:formula1>
          <xm:sqref>C5:D5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BD1E4-6E6C-4770-9453-09900A01C088}">
  <dimension ref="A1:U89"/>
  <sheetViews>
    <sheetView topLeftCell="A80" zoomScaleNormal="100" workbookViewId="0">
      <selection activeCell="D89" sqref="D89"/>
    </sheetView>
  </sheetViews>
  <sheetFormatPr defaultColWidth="9.140625" defaultRowHeight="15" x14ac:dyDescent="0.25"/>
  <cols>
    <col min="1" max="1" width="6.140625" style="24" customWidth="1"/>
    <col min="2" max="2" width="31.7109375" style="24" bestFit="1" customWidth="1"/>
    <col min="3" max="3" width="11.42578125" style="26" customWidth="1"/>
    <col min="4" max="4" width="15.7109375" style="26" customWidth="1"/>
    <col min="5" max="5" width="9" style="27" customWidth="1"/>
    <col min="6" max="6" width="14.42578125" style="30" customWidth="1"/>
    <col min="7" max="7" width="7.140625" style="27" customWidth="1"/>
    <col min="8" max="8" width="20.42578125" style="27" customWidth="1"/>
    <col min="9" max="9" width="33.140625" style="25" customWidth="1"/>
    <col min="10" max="10" width="20.28515625" style="25" customWidth="1"/>
    <col min="11" max="11" width="16.85546875" style="25" customWidth="1"/>
    <col min="12" max="13" width="12.7109375" style="31" customWidth="1"/>
    <col min="14" max="14" width="12.7109375" style="28" customWidth="1"/>
    <col min="15" max="15" width="12.7109375" style="29" customWidth="1"/>
    <col min="16" max="19" width="12.7109375" style="23" customWidth="1"/>
    <col min="20" max="20" width="23.28515625" style="26" customWidth="1"/>
    <col min="21" max="21" width="18.85546875" style="48" customWidth="1"/>
    <col min="22" max="16384" width="9.140625" style="25"/>
  </cols>
  <sheetData>
    <row r="1" spans="1:21" s="23" customFormat="1" ht="75" x14ac:dyDescent="0.25">
      <c r="A1" s="53" t="s">
        <v>25</v>
      </c>
      <c r="B1" s="54" t="s">
        <v>26</v>
      </c>
      <c r="C1" s="54" t="s">
        <v>27</v>
      </c>
      <c r="D1" s="54" t="s">
        <v>28</v>
      </c>
      <c r="E1" s="55" t="s">
        <v>29</v>
      </c>
      <c r="F1" s="55" t="s">
        <v>21</v>
      </c>
      <c r="G1" s="55" t="s">
        <v>30</v>
      </c>
      <c r="H1" s="55" t="s">
        <v>31</v>
      </c>
      <c r="I1" s="56" t="s">
        <v>32</v>
      </c>
      <c r="J1" s="56" t="s">
        <v>14</v>
      </c>
      <c r="K1" s="54" t="s">
        <v>6</v>
      </c>
      <c r="L1" s="57" t="s">
        <v>33</v>
      </c>
      <c r="M1" s="57" t="s">
        <v>34</v>
      </c>
      <c r="N1" s="58" t="s">
        <v>35</v>
      </c>
      <c r="O1" s="59" t="s">
        <v>36</v>
      </c>
      <c r="P1" s="54" t="s">
        <v>37</v>
      </c>
      <c r="Q1" s="54" t="s">
        <v>38</v>
      </c>
      <c r="R1" s="54" t="s">
        <v>39</v>
      </c>
      <c r="S1" s="54" t="s">
        <v>377</v>
      </c>
      <c r="T1" s="54" t="s">
        <v>40</v>
      </c>
      <c r="U1" s="60" t="s">
        <v>395</v>
      </c>
    </row>
    <row r="2" spans="1:21" s="24" customFormat="1" ht="60" x14ac:dyDescent="0.25">
      <c r="A2" s="61">
        <v>1</v>
      </c>
      <c r="B2" s="62" t="str">
        <f>_xlfn.CONCAT('elenco_Progetti_Comunali-2025'!$F2,"-",'elenco_Progetti_Comunali-2025'!$H2)</f>
        <v>ALSENO-Installazione di distributori di acqua microfiltrata nelle scuole del Comune di Alseno</v>
      </c>
      <c r="C2" s="62" t="s">
        <v>41</v>
      </c>
      <c r="D2" s="63">
        <v>45930</v>
      </c>
      <c r="E2" s="64">
        <v>9319</v>
      </c>
      <c r="F2" s="65" t="s">
        <v>42</v>
      </c>
      <c r="G2" s="66" t="s">
        <v>43</v>
      </c>
      <c r="H2" s="66" t="s">
        <v>44</v>
      </c>
      <c r="I2" s="66" t="s">
        <v>45</v>
      </c>
      <c r="J2" s="66" t="s">
        <v>13</v>
      </c>
      <c r="K2" s="67" t="s">
        <v>46</v>
      </c>
      <c r="L2" s="68">
        <v>25864</v>
      </c>
      <c r="M2" s="68">
        <v>20000</v>
      </c>
      <c r="N2" s="69">
        <v>0.77327559542220847</v>
      </c>
      <c r="O2" s="67">
        <v>4.1900000000000004</v>
      </c>
      <c r="P2" s="70" t="s">
        <v>47</v>
      </c>
      <c r="Q2" s="70" t="s">
        <v>48</v>
      </c>
      <c r="R2" s="70" t="s">
        <v>47</v>
      </c>
      <c r="S2" s="70" t="str">
        <f>_xlfn.CONCAT('elenco_Progetti_Comunali-2025'!$P2,'elenco_Progetti_Comunali-2025'!$Q2,'elenco_Progetti_Comunali-2025'!$R2)</f>
        <v>CDC</v>
      </c>
      <c r="T2" s="71" t="s">
        <v>49</v>
      </c>
      <c r="U2" s="72" t="s">
        <v>396</v>
      </c>
    </row>
    <row r="3" spans="1:21" s="24" customFormat="1" ht="60" x14ac:dyDescent="0.25">
      <c r="A3" s="61">
        <v>2</v>
      </c>
      <c r="B3" s="62" t="str">
        <f>_xlfn.CONCAT('elenco_Progetti_Comunali-2025'!$F3,"-",'elenco_Progetti_Comunali-2025'!$H3)</f>
        <v>ANZOLA DELL'EMILIA-IL NOSTRO BEL GESTO</v>
      </c>
      <c r="C3" s="62" t="s">
        <v>50</v>
      </c>
      <c r="D3" s="63">
        <v>45930</v>
      </c>
      <c r="E3" s="64">
        <v>9405</v>
      </c>
      <c r="F3" s="65" t="s">
        <v>51</v>
      </c>
      <c r="G3" s="66" t="s">
        <v>52</v>
      </c>
      <c r="H3" s="66" t="s">
        <v>53</v>
      </c>
      <c r="I3" s="66" t="s">
        <v>54</v>
      </c>
      <c r="J3" s="66" t="s">
        <v>13</v>
      </c>
      <c r="K3" s="67" t="s">
        <v>55</v>
      </c>
      <c r="L3" s="68">
        <v>14399.999999999998</v>
      </c>
      <c r="M3" s="68">
        <v>14399.999999999998</v>
      </c>
      <c r="N3" s="69">
        <v>1</v>
      </c>
      <c r="O3" s="73">
        <v>0.4</v>
      </c>
      <c r="P3" s="70" t="s">
        <v>48</v>
      </c>
      <c r="Q3" s="70" t="s">
        <v>48</v>
      </c>
      <c r="R3" s="70" t="s">
        <v>48</v>
      </c>
      <c r="S3" s="70" t="str">
        <f>_xlfn.CONCAT('elenco_Progetti_Comunali-2025'!$P3,'elenco_Progetti_Comunali-2025'!$Q3,'elenco_Progetti_Comunali-2025'!$R3)</f>
        <v>DDD</v>
      </c>
      <c r="T3" s="71" t="s">
        <v>56</v>
      </c>
      <c r="U3" s="72" t="s">
        <v>397</v>
      </c>
    </row>
    <row r="4" spans="1:21" s="24" customFormat="1" ht="48" x14ac:dyDescent="0.25">
      <c r="A4" s="61">
        <v>3</v>
      </c>
      <c r="B4" s="62" t="str">
        <f>_xlfn.CONCAT('elenco_Progetti_Comunali-2025'!$F4,"-",'elenco_Progetti_Comunali-2025'!$H4)</f>
        <v>ARGENTA-EROGATORI DELL'ACQUA NELLE SCUOLE DI CONSANDOLO E SAN NICOLO'</v>
      </c>
      <c r="C4" s="62" t="s">
        <v>57</v>
      </c>
      <c r="D4" s="63">
        <v>45926</v>
      </c>
      <c r="E4" s="64">
        <v>9216</v>
      </c>
      <c r="F4" s="65" t="s">
        <v>58</v>
      </c>
      <c r="G4" s="66" t="s">
        <v>59</v>
      </c>
      <c r="H4" s="66" t="s">
        <v>60</v>
      </c>
      <c r="I4" s="66" t="s">
        <v>61</v>
      </c>
      <c r="J4" s="66" t="s">
        <v>22</v>
      </c>
      <c r="K4" s="67" t="s">
        <v>46</v>
      </c>
      <c r="L4" s="68">
        <v>4996.5599999999995</v>
      </c>
      <c r="M4" s="68">
        <v>4996.5599999999995</v>
      </c>
      <c r="N4" s="69">
        <v>1</v>
      </c>
      <c r="O4" s="67">
        <v>2.52</v>
      </c>
      <c r="P4" s="70" t="s">
        <v>62</v>
      </c>
      <c r="Q4" s="70" t="s">
        <v>48</v>
      </c>
      <c r="R4" s="70" t="s">
        <v>48</v>
      </c>
      <c r="S4" s="70" t="str">
        <f>_xlfn.CONCAT('elenco_Progetti_Comunali-2025'!$P4,'elenco_Progetti_Comunali-2025'!$Q4,'elenco_Progetti_Comunali-2025'!$R4)</f>
        <v>ADD</v>
      </c>
      <c r="T4" s="71" t="s">
        <v>63</v>
      </c>
      <c r="U4" s="72" t="s">
        <v>398</v>
      </c>
    </row>
    <row r="5" spans="1:21" s="24" customFormat="1" ht="48" x14ac:dyDescent="0.25">
      <c r="A5" s="61">
        <v>4</v>
      </c>
      <c r="B5" s="62" t="str">
        <f>_xlfn.CONCAT('elenco_Progetti_Comunali-2025'!$F5,"-",'elenco_Progetti_Comunali-2025'!$H5)</f>
        <v>BENTIVOGLIO-Bentivoglio guarda al futuro</v>
      </c>
      <c r="C5" s="62" t="s">
        <v>64</v>
      </c>
      <c r="D5" s="63">
        <v>45929</v>
      </c>
      <c r="E5" s="64">
        <v>9289</v>
      </c>
      <c r="F5" s="65" t="s">
        <v>65</v>
      </c>
      <c r="G5" s="66" t="s">
        <v>52</v>
      </c>
      <c r="H5" s="66" t="s">
        <v>66</v>
      </c>
      <c r="I5" s="66" t="s">
        <v>67</v>
      </c>
      <c r="J5" s="66" t="s">
        <v>13</v>
      </c>
      <c r="K5" s="67" t="s">
        <v>55</v>
      </c>
      <c r="L5" s="68">
        <v>9965</v>
      </c>
      <c r="M5" s="68">
        <v>9965</v>
      </c>
      <c r="N5" s="69">
        <v>1</v>
      </c>
      <c r="O5" s="73">
        <v>12.66</v>
      </c>
      <c r="P5" s="70" t="s">
        <v>47</v>
      </c>
      <c r="Q5" s="70" t="s">
        <v>47</v>
      </c>
      <c r="R5" s="70" t="s">
        <v>68</v>
      </c>
      <c r="S5" s="70" t="str">
        <f>_xlfn.CONCAT('elenco_Progetti_Comunali-2025'!$P5,'elenco_Progetti_Comunali-2025'!$Q5,'elenco_Progetti_Comunali-2025'!$R5)</f>
        <v>CCB</v>
      </c>
      <c r="T5" s="71" t="s">
        <v>49</v>
      </c>
      <c r="U5" s="72" t="s">
        <v>399</v>
      </c>
    </row>
    <row r="6" spans="1:21" s="24" customFormat="1" ht="60" x14ac:dyDescent="0.25">
      <c r="A6" s="61">
        <v>5</v>
      </c>
      <c r="B6" s="62" t="str">
        <f>_xlfn.CONCAT('elenco_Progetti_Comunali-2025'!$F6,"-",'elenco_Progetti_Comunali-2025'!$H6)</f>
        <v>BENTIVOGLIO-Concretamente virtuosi</v>
      </c>
      <c r="C6" s="62" t="s">
        <v>69</v>
      </c>
      <c r="D6" s="63">
        <v>45929</v>
      </c>
      <c r="E6" s="64">
        <v>9290</v>
      </c>
      <c r="F6" s="65" t="s">
        <v>65</v>
      </c>
      <c r="G6" s="66" t="s">
        <v>52</v>
      </c>
      <c r="H6" s="66" t="s">
        <v>70</v>
      </c>
      <c r="I6" s="66" t="s">
        <v>71</v>
      </c>
      <c r="J6" s="66" t="s">
        <v>13</v>
      </c>
      <c r="K6" s="67" t="s">
        <v>55</v>
      </c>
      <c r="L6" s="68">
        <v>9889.32</v>
      </c>
      <c r="M6" s="68">
        <v>9889.32</v>
      </c>
      <c r="N6" s="69">
        <v>1</v>
      </c>
      <c r="O6" s="73">
        <v>0.58599999999999997</v>
      </c>
      <c r="P6" s="70" t="s">
        <v>47</v>
      </c>
      <c r="Q6" s="70" t="s">
        <v>47</v>
      </c>
      <c r="R6" s="70" t="s">
        <v>48</v>
      </c>
      <c r="S6" s="70" t="str">
        <f>_xlfn.CONCAT('elenco_Progetti_Comunali-2025'!$P6,'elenco_Progetti_Comunali-2025'!$Q6,'elenco_Progetti_Comunali-2025'!$R6)</f>
        <v>CCD</v>
      </c>
      <c r="T6" s="71" t="s">
        <v>49</v>
      </c>
      <c r="U6" s="72" t="s">
        <v>399</v>
      </c>
    </row>
    <row r="7" spans="1:21" s="24" customFormat="1" ht="60" x14ac:dyDescent="0.25">
      <c r="A7" s="61">
        <v>6</v>
      </c>
      <c r="B7" s="62" t="str">
        <f>_xlfn.CONCAT('elenco_Progetti_Comunali-2025'!$F7,"-",'elenco_Progetti_Comunali-2025'!$H7)</f>
        <v>BOLOGNA-COPPETTA CIRCOLARE</v>
      </c>
      <c r="C7" s="62" t="s">
        <v>72</v>
      </c>
      <c r="D7" s="63">
        <v>45922</v>
      </c>
      <c r="E7" s="64">
        <v>9005</v>
      </c>
      <c r="F7" s="65" t="s">
        <v>73</v>
      </c>
      <c r="G7" s="66" t="s">
        <v>52</v>
      </c>
      <c r="H7" s="66" t="s">
        <v>74</v>
      </c>
      <c r="I7" s="66" t="s">
        <v>75</v>
      </c>
      <c r="J7" s="66" t="s">
        <v>13</v>
      </c>
      <c r="K7" s="67" t="s">
        <v>55</v>
      </c>
      <c r="L7" s="68">
        <v>66000</v>
      </c>
      <c r="M7" s="68">
        <v>66000</v>
      </c>
      <c r="N7" s="69">
        <v>1</v>
      </c>
      <c r="O7" s="73">
        <v>24.3</v>
      </c>
      <c r="P7" s="70" t="s">
        <v>47</v>
      </c>
      <c r="Q7" s="70" t="s">
        <v>48</v>
      </c>
      <c r="R7" s="70" t="s">
        <v>68</v>
      </c>
      <c r="S7" s="70" t="str">
        <f>_xlfn.CONCAT('elenco_Progetti_Comunali-2025'!$P7,'elenco_Progetti_Comunali-2025'!$Q7,'elenco_Progetti_Comunali-2025'!$R7)</f>
        <v>CDB</v>
      </c>
      <c r="T7" s="71" t="s">
        <v>49</v>
      </c>
      <c r="U7" s="72" t="s">
        <v>400</v>
      </c>
    </row>
    <row r="8" spans="1:21" s="24" customFormat="1" ht="60" x14ac:dyDescent="0.25">
      <c r="A8" s="61">
        <v>7</v>
      </c>
      <c r="B8" s="62" t="str">
        <f>_xlfn.CONCAT('elenco_Progetti_Comunali-2025'!$F8,"-",'elenco_Progetti_Comunali-2025'!$H8)</f>
        <v>BOLOGNA-Installazione di erogatori di acqua potabile in edifici pubblici della Città di Bologna</v>
      </c>
      <c r="C8" s="62" t="s">
        <v>76</v>
      </c>
      <c r="D8" s="63">
        <v>45929</v>
      </c>
      <c r="E8" s="64">
        <v>9274</v>
      </c>
      <c r="F8" s="65" t="s">
        <v>73</v>
      </c>
      <c r="G8" s="66" t="s">
        <v>52</v>
      </c>
      <c r="H8" s="66" t="s">
        <v>77</v>
      </c>
      <c r="I8" s="66" t="s">
        <v>78</v>
      </c>
      <c r="J8" s="66" t="s">
        <v>13</v>
      </c>
      <c r="K8" s="67" t="s">
        <v>55</v>
      </c>
      <c r="L8" s="68">
        <v>169580</v>
      </c>
      <c r="M8" s="68">
        <v>149580</v>
      </c>
      <c r="N8" s="69">
        <v>0.88206156386366319</v>
      </c>
      <c r="O8" s="73">
        <v>17.899999999999999</v>
      </c>
      <c r="P8" s="70" t="s">
        <v>47</v>
      </c>
      <c r="Q8" s="70" t="s">
        <v>48</v>
      </c>
      <c r="R8" s="70" t="s">
        <v>62</v>
      </c>
      <c r="S8" s="70" t="str">
        <f>_xlfn.CONCAT('elenco_Progetti_Comunali-2025'!$P8,'elenco_Progetti_Comunali-2025'!$Q8,'elenco_Progetti_Comunali-2025'!$R8)</f>
        <v>CDA</v>
      </c>
      <c r="T8" s="71" t="s">
        <v>49</v>
      </c>
      <c r="U8" s="72" t="s">
        <v>401</v>
      </c>
    </row>
    <row r="9" spans="1:21" s="24" customFormat="1" ht="60" x14ac:dyDescent="0.25">
      <c r="A9" s="61">
        <v>8</v>
      </c>
      <c r="B9" s="62" t="str">
        <f>_xlfn.CONCAT('elenco_Progetti_Comunali-2025'!$F9,"-",'elenco_Progetti_Comunali-2025'!$H9)</f>
        <v>BORGO TOSSIGNANO-BORGO SALVACIBO</v>
      </c>
      <c r="C9" s="62" t="s">
        <v>79</v>
      </c>
      <c r="D9" s="63">
        <v>45929</v>
      </c>
      <c r="E9" s="64">
        <v>9297</v>
      </c>
      <c r="F9" s="65" t="s">
        <v>80</v>
      </c>
      <c r="G9" s="66" t="s">
        <v>52</v>
      </c>
      <c r="H9" s="66" t="s">
        <v>81</v>
      </c>
      <c r="I9" s="66" t="s">
        <v>82</v>
      </c>
      <c r="J9" s="66" t="s">
        <v>13</v>
      </c>
      <c r="K9" s="67" t="s">
        <v>55</v>
      </c>
      <c r="L9" s="68">
        <v>9000</v>
      </c>
      <c r="M9" s="68">
        <v>9000</v>
      </c>
      <c r="N9" s="69">
        <v>1</v>
      </c>
      <c r="O9" s="73">
        <v>0.4</v>
      </c>
      <c r="P9" s="70" t="s">
        <v>48</v>
      </c>
      <c r="Q9" s="70" t="s">
        <v>48</v>
      </c>
      <c r="R9" s="70" t="s">
        <v>48</v>
      </c>
      <c r="S9" s="70" t="str">
        <f>_xlfn.CONCAT('elenco_Progetti_Comunali-2025'!$P9,'elenco_Progetti_Comunali-2025'!$Q9,'elenco_Progetti_Comunali-2025'!$R9)</f>
        <v>DDD</v>
      </c>
      <c r="T9" s="71" t="s">
        <v>56</v>
      </c>
      <c r="U9" s="72" t="s">
        <v>403</v>
      </c>
    </row>
    <row r="10" spans="1:21" s="24" customFormat="1" ht="60" x14ac:dyDescent="0.25">
      <c r="A10" s="61">
        <v>9</v>
      </c>
      <c r="B10" s="62" t="str">
        <f>_xlfn.CONCAT('elenco_Progetti_Comunali-2025'!$F10,"-",'elenco_Progetti_Comunali-2025'!$H10)</f>
        <v>BORGO TOSSIGNANO-LABORATORI DI UPCYCLING CREATIVO</v>
      </c>
      <c r="C10" s="62" t="s">
        <v>83</v>
      </c>
      <c r="D10" s="63">
        <v>45929</v>
      </c>
      <c r="E10" s="64">
        <v>9299</v>
      </c>
      <c r="F10" s="65" t="s">
        <v>80</v>
      </c>
      <c r="G10" s="66" t="s">
        <v>52</v>
      </c>
      <c r="H10" s="66" t="s">
        <v>84</v>
      </c>
      <c r="I10" s="66" t="s">
        <v>85</v>
      </c>
      <c r="J10" s="66" t="s">
        <v>13</v>
      </c>
      <c r="K10" s="67" t="s">
        <v>55</v>
      </c>
      <c r="L10" s="68">
        <v>9000</v>
      </c>
      <c r="M10" s="68">
        <v>9000</v>
      </c>
      <c r="N10" s="69">
        <v>1</v>
      </c>
      <c r="O10" s="73">
        <v>0.4</v>
      </c>
      <c r="P10" s="70" t="s">
        <v>86</v>
      </c>
      <c r="Q10" s="70" t="s">
        <v>48</v>
      </c>
      <c r="R10" s="70" t="s">
        <v>48</v>
      </c>
      <c r="S10" s="70" t="str">
        <f>_xlfn.CONCAT('elenco_Progetti_Comunali-2025'!$P10,'elenco_Progetti_Comunali-2025'!$Q10,'elenco_Progetti_Comunali-2025'!$R10)</f>
        <v>EDD</v>
      </c>
      <c r="T10" s="71" t="s">
        <v>87</v>
      </c>
      <c r="U10" s="72" t="s">
        <v>403</v>
      </c>
    </row>
    <row r="11" spans="1:21" s="24" customFormat="1" ht="60" x14ac:dyDescent="0.25">
      <c r="A11" s="61">
        <v>10</v>
      </c>
      <c r="B11" s="62" t="str">
        <f>_xlfn.CONCAT('elenco_Progetti_Comunali-2025'!$F11,"-",'elenco_Progetti_Comunali-2025'!$H11)</f>
        <v>BORGO TOSSIGNANO-MOBILITA' CIRCOLARE</v>
      </c>
      <c r="C11" s="62" t="s">
        <v>88</v>
      </c>
      <c r="D11" s="63">
        <v>45929</v>
      </c>
      <c r="E11" s="64">
        <v>9298</v>
      </c>
      <c r="F11" s="65" t="s">
        <v>80</v>
      </c>
      <c r="G11" s="66" t="s">
        <v>52</v>
      </c>
      <c r="H11" s="66" t="s">
        <v>89</v>
      </c>
      <c r="I11" s="66" t="s">
        <v>90</v>
      </c>
      <c r="J11" s="66" t="s">
        <v>13</v>
      </c>
      <c r="K11" s="67" t="s">
        <v>55</v>
      </c>
      <c r="L11" s="68">
        <v>9000</v>
      </c>
      <c r="M11" s="68">
        <v>9000</v>
      </c>
      <c r="N11" s="69">
        <v>1</v>
      </c>
      <c r="O11" s="73">
        <v>0.4</v>
      </c>
      <c r="P11" s="70" t="s">
        <v>86</v>
      </c>
      <c r="Q11" s="70" t="s">
        <v>48</v>
      </c>
      <c r="R11" s="70" t="s">
        <v>48</v>
      </c>
      <c r="S11" s="70" t="str">
        <f>_xlfn.CONCAT('elenco_Progetti_Comunali-2025'!$P11,'elenco_Progetti_Comunali-2025'!$Q11,'elenco_Progetti_Comunali-2025'!$R11)</f>
        <v>EDD</v>
      </c>
      <c r="T11" s="71" t="s">
        <v>87</v>
      </c>
      <c r="U11" s="72" t="s">
        <v>403</v>
      </c>
    </row>
    <row r="12" spans="1:21" s="24" customFormat="1" ht="48" x14ac:dyDescent="0.25">
      <c r="A12" s="61">
        <v>11</v>
      </c>
      <c r="B12" s="62" t="str">
        <f>_xlfn.CONCAT('elenco_Progetti_Comunali-2025'!$F12,"-",'elenco_Progetti_Comunali-2025'!$H12)</f>
        <v>BORGONOVO VAL TIDONE-N.2 distributori d'acqua a Scuola</v>
      </c>
      <c r="C12" s="62" t="s">
        <v>91</v>
      </c>
      <c r="D12" s="63">
        <v>45930</v>
      </c>
      <c r="E12" s="64">
        <v>9373</v>
      </c>
      <c r="F12" s="65" t="s">
        <v>92</v>
      </c>
      <c r="G12" s="66" t="s">
        <v>43</v>
      </c>
      <c r="H12" s="66" t="s">
        <v>93</v>
      </c>
      <c r="I12" s="66" t="s">
        <v>94</v>
      </c>
      <c r="J12" s="66" t="s">
        <v>13</v>
      </c>
      <c r="K12" s="67" t="s">
        <v>46</v>
      </c>
      <c r="L12" s="68">
        <v>10809.2</v>
      </c>
      <c r="M12" s="68">
        <v>10647.36</v>
      </c>
      <c r="N12" s="69">
        <v>0.9850275691077971</v>
      </c>
      <c r="O12" s="67">
        <v>3</v>
      </c>
      <c r="P12" s="70" t="s">
        <v>47</v>
      </c>
      <c r="Q12" s="70" t="s">
        <v>47</v>
      </c>
      <c r="R12" s="70" t="s">
        <v>48</v>
      </c>
      <c r="S12" s="70" t="str">
        <f>_xlfn.CONCAT('elenco_Progetti_Comunali-2025'!$P12,'elenco_Progetti_Comunali-2025'!$Q12,'elenco_Progetti_Comunali-2025'!$R12)</f>
        <v>CCD</v>
      </c>
      <c r="T12" s="71" t="s">
        <v>49</v>
      </c>
      <c r="U12" s="72" t="s">
        <v>402</v>
      </c>
    </row>
    <row r="13" spans="1:21" s="24" customFormat="1" ht="45" x14ac:dyDescent="0.25">
      <c r="A13" s="61">
        <v>12</v>
      </c>
      <c r="B13" s="62" t="str">
        <f>_xlfn.CONCAT('elenco_Progetti_Comunali-2025'!$F13,"-",'elenco_Progetti_Comunali-2025'!$H13)</f>
        <v>BUDRIO-IO DONNA RI-USO</v>
      </c>
      <c r="C13" s="62" t="s">
        <v>95</v>
      </c>
      <c r="D13" s="63">
        <v>45930</v>
      </c>
      <c r="E13" s="64">
        <v>9353</v>
      </c>
      <c r="F13" s="65" t="s">
        <v>96</v>
      </c>
      <c r="G13" s="66" t="s">
        <v>52</v>
      </c>
      <c r="H13" s="66" t="s">
        <v>97</v>
      </c>
      <c r="I13" s="66" t="s">
        <v>98</v>
      </c>
      <c r="J13" s="66" t="s">
        <v>13</v>
      </c>
      <c r="K13" s="67" t="s">
        <v>55</v>
      </c>
      <c r="L13" s="68">
        <v>29957.4</v>
      </c>
      <c r="M13" s="68">
        <v>29957.4</v>
      </c>
      <c r="N13" s="69">
        <v>1</v>
      </c>
      <c r="O13" s="73">
        <v>1.3</v>
      </c>
      <c r="P13" s="70" t="s">
        <v>47</v>
      </c>
      <c r="Q13" s="70" t="s">
        <v>48</v>
      </c>
      <c r="R13" s="70" t="s">
        <v>47</v>
      </c>
      <c r="S13" s="70" t="str">
        <f>_xlfn.CONCAT('elenco_Progetti_Comunali-2025'!$P13,'elenco_Progetti_Comunali-2025'!$Q13,'elenco_Progetti_Comunali-2025'!$R13)</f>
        <v>CDC</v>
      </c>
      <c r="T13" s="71" t="s">
        <v>49</v>
      </c>
      <c r="U13" s="72" t="s">
        <v>404</v>
      </c>
    </row>
    <row r="14" spans="1:21" s="24" customFormat="1" ht="72" x14ac:dyDescent="0.25">
      <c r="A14" s="61">
        <v>13</v>
      </c>
      <c r="B14" s="62" t="str">
        <f>_xlfn.CONCAT('elenco_Progetti_Comunali-2025'!$F14,"-",'elenco_Progetti_Comunali-2025'!$H14)</f>
        <v>BUSSETO-Installazione di n. 2 erogatori di acqua</v>
      </c>
      <c r="C14" s="62" t="s">
        <v>99</v>
      </c>
      <c r="D14" s="63">
        <v>45929</v>
      </c>
      <c r="E14" s="64">
        <v>9291</v>
      </c>
      <c r="F14" s="65" t="s">
        <v>100</v>
      </c>
      <c r="G14" s="66" t="s">
        <v>101</v>
      </c>
      <c r="H14" s="66" t="s">
        <v>102</v>
      </c>
      <c r="I14" s="66" t="s">
        <v>103</v>
      </c>
      <c r="J14" s="66" t="s">
        <v>13</v>
      </c>
      <c r="K14" s="67" t="s">
        <v>104</v>
      </c>
      <c r="L14" s="68">
        <v>4304.16</v>
      </c>
      <c r="M14" s="68">
        <v>4304.16</v>
      </c>
      <c r="N14" s="69">
        <v>1</v>
      </c>
      <c r="O14" s="67">
        <v>1.1399999999999999</v>
      </c>
      <c r="P14" s="70" t="s">
        <v>47</v>
      </c>
      <c r="Q14" s="70" t="s">
        <v>48</v>
      </c>
      <c r="R14" s="70" t="s">
        <v>48</v>
      </c>
      <c r="S14" s="70" t="str">
        <f>_xlfn.CONCAT('elenco_Progetti_Comunali-2025'!$P14,'elenco_Progetti_Comunali-2025'!$Q14,'elenco_Progetti_Comunali-2025'!$R14)</f>
        <v>CDD</v>
      </c>
      <c r="T14" s="71" t="s">
        <v>49</v>
      </c>
      <c r="U14" s="72" t="s">
        <v>405</v>
      </c>
    </row>
    <row r="15" spans="1:21" s="24" customFormat="1" ht="60" x14ac:dyDescent="0.25">
      <c r="A15" s="61">
        <v>14</v>
      </c>
      <c r="B15" s="62" t="str">
        <f>_xlfn.CONCAT('elenco_Progetti_Comunali-2025'!$F15,"-",'elenco_Progetti_Comunali-2025'!$H15)</f>
        <v>CALDERARA DI RENO-IL NOSTRO BEL GESTO</v>
      </c>
      <c r="C15" s="62" t="s">
        <v>105</v>
      </c>
      <c r="D15" s="63">
        <v>45930</v>
      </c>
      <c r="E15" s="64">
        <v>9393</v>
      </c>
      <c r="F15" s="65" t="s">
        <v>106</v>
      </c>
      <c r="G15" s="66" t="s">
        <v>52</v>
      </c>
      <c r="H15" s="66" t="s">
        <v>53</v>
      </c>
      <c r="I15" s="66" t="s">
        <v>107</v>
      </c>
      <c r="J15" s="66" t="s">
        <v>13</v>
      </c>
      <c r="K15" s="67" t="s">
        <v>55</v>
      </c>
      <c r="L15" s="68">
        <v>14410.539999999997</v>
      </c>
      <c r="M15" s="68">
        <v>14410.539999999997</v>
      </c>
      <c r="N15" s="69">
        <v>1</v>
      </c>
      <c r="O15" s="73">
        <v>0.4</v>
      </c>
      <c r="P15" s="70" t="s">
        <v>48</v>
      </c>
      <c r="Q15" s="70" t="s">
        <v>48</v>
      </c>
      <c r="R15" s="70" t="s">
        <v>48</v>
      </c>
      <c r="S15" s="70" t="str">
        <f>_xlfn.CONCAT('elenco_Progetti_Comunali-2025'!$P15,'elenco_Progetti_Comunali-2025'!$Q15,'elenco_Progetti_Comunali-2025'!$R15)</f>
        <v>DDD</v>
      </c>
      <c r="T15" s="71" t="s">
        <v>56</v>
      </c>
      <c r="U15" s="72" t="s">
        <v>406</v>
      </c>
    </row>
    <row r="16" spans="1:21" s="24" customFormat="1" ht="72" x14ac:dyDescent="0.25">
      <c r="A16" s="61">
        <v>15</v>
      </c>
      <c r="B16" s="62" t="str">
        <f>_xlfn.CONCAT('elenco_Progetti_Comunali-2025'!$F16,"-",'elenco_Progetti_Comunali-2025'!$H16)</f>
        <v>CAMPAGNOLA EMILIA-ACQUA + , PLASTICA -</v>
      </c>
      <c r="C16" s="62" t="s">
        <v>108</v>
      </c>
      <c r="D16" s="63">
        <v>45930</v>
      </c>
      <c r="E16" s="64">
        <v>9379</v>
      </c>
      <c r="F16" s="65" t="s">
        <v>109</v>
      </c>
      <c r="G16" s="66" t="s">
        <v>110</v>
      </c>
      <c r="H16" s="66" t="s">
        <v>111</v>
      </c>
      <c r="I16" s="66" t="s">
        <v>112</v>
      </c>
      <c r="J16" s="66" t="s">
        <v>13</v>
      </c>
      <c r="K16" s="67" t="s">
        <v>104</v>
      </c>
      <c r="L16" s="68">
        <v>5905</v>
      </c>
      <c r="M16" s="68">
        <v>5905</v>
      </c>
      <c r="N16" s="69">
        <v>1</v>
      </c>
      <c r="O16" s="67">
        <v>1.1399999999999999</v>
      </c>
      <c r="P16" s="70" t="s">
        <v>47</v>
      </c>
      <c r="Q16" s="70" t="s">
        <v>48</v>
      </c>
      <c r="R16" s="70" t="s">
        <v>48</v>
      </c>
      <c r="S16" s="70" t="str">
        <f>_xlfn.CONCAT('elenco_Progetti_Comunali-2025'!$P16,'elenco_Progetti_Comunali-2025'!$Q16,'elenco_Progetti_Comunali-2025'!$R16)</f>
        <v>CDD</v>
      </c>
      <c r="T16" s="71" t="s">
        <v>49</v>
      </c>
      <c r="U16" s="72" t="s">
        <v>407</v>
      </c>
    </row>
    <row r="17" spans="1:21" s="24" customFormat="1" ht="45" x14ac:dyDescent="0.25">
      <c r="A17" s="61">
        <v>16</v>
      </c>
      <c r="B17" s="62" t="str">
        <f>_xlfn.CONCAT('elenco_Progetti_Comunali-2025'!$F17,"-",'elenco_Progetti_Comunali-2025'!$H17)</f>
        <v>CAMPAGNOLA EMILIA-No MORE Waste. Period</v>
      </c>
      <c r="C17" s="62" t="s">
        <v>113</v>
      </c>
      <c r="D17" s="63">
        <v>45930</v>
      </c>
      <c r="E17" s="64">
        <v>9370</v>
      </c>
      <c r="F17" s="65" t="s">
        <v>109</v>
      </c>
      <c r="G17" s="66" t="s">
        <v>110</v>
      </c>
      <c r="H17" s="66" t="s">
        <v>114</v>
      </c>
      <c r="I17" s="66" t="s">
        <v>115</v>
      </c>
      <c r="J17" s="66" t="s">
        <v>13</v>
      </c>
      <c r="K17" s="67" t="s">
        <v>104</v>
      </c>
      <c r="L17" s="68">
        <v>10000</v>
      </c>
      <c r="M17" s="68">
        <v>10000</v>
      </c>
      <c r="N17" s="69">
        <v>1</v>
      </c>
      <c r="O17" s="67">
        <v>7.29</v>
      </c>
      <c r="P17" s="70" t="s">
        <v>47</v>
      </c>
      <c r="Q17" s="70" t="s">
        <v>48</v>
      </c>
      <c r="R17" s="70" t="s">
        <v>47</v>
      </c>
      <c r="S17" s="70" t="str">
        <f>_xlfn.CONCAT('elenco_Progetti_Comunali-2025'!$P17,'elenco_Progetti_Comunali-2025'!$Q17,'elenco_Progetti_Comunali-2025'!$R17)</f>
        <v>CDC</v>
      </c>
      <c r="T17" s="71" t="s">
        <v>49</v>
      </c>
      <c r="U17" s="72" t="s">
        <v>407</v>
      </c>
    </row>
    <row r="18" spans="1:21" s="24" customFormat="1" ht="45" x14ac:dyDescent="0.25">
      <c r="A18" s="61">
        <v>17</v>
      </c>
      <c r="B18" s="62" t="str">
        <f>_xlfn.CONCAT('elenco_Progetti_Comunali-2025'!$F18,"-",'elenco_Progetti_Comunali-2025'!$H18)</f>
        <v>CASALFIUMANESE-ECO_ BIMBO il Futuro è Lavabile</v>
      </c>
      <c r="C18" s="62" t="s">
        <v>116</v>
      </c>
      <c r="D18" s="63">
        <v>45929</v>
      </c>
      <c r="E18" s="64">
        <v>9292</v>
      </c>
      <c r="F18" s="65" t="s">
        <v>117</v>
      </c>
      <c r="G18" s="66" t="s">
        <v>52</v>
      </c>
      <c r="H18" s="66" t="s">
        <v>118</v>
      </c>
      <c r="I18" s="66" t="s">
        <v>119</v>
      </c>
      <c r="J18" s="66" t="s">
        <v>13</v>
      </c>
      <c r="K18" s="67" t="s">
        <v>55</v>
      </c>
      <c r="L18" s="68">
        <v>9979.2000000000007</v>
      </c>
      <c r="M18" s="68">
        <v>9979.2000000000007</v>
      </c>
      <c r="N18" s="69">
        <v>1</v>
      </c>
      <c r="O18" s="73">
        <v>4.74</v>
      </c>
      <c r="P18" s="70" t="s">
        <v>47</v>
      </c>
      <c r="Q18" s="70" t="s">
        <v>48</v>
      </c>
      <c r="R18" s="70" t="s">
        <v>47</v>
      </c>
      <c r="S18" s="70" t="str">
        <f>_xlfn.CONCAT('elenco_Progetti_Comunali-2025'!$P18,'elenco_Progetti_Comunali-2025'!$Q18,'elenco_Progetti_Comunali-2025'!$R18)</f>
        <v>CDC</v>
      </c>
      <c r="T18" s="71" t="s">
        <v>49</v>
      </c>
      <c r="U18" s="72" t="s">
        <v>408</v>
      </c>
    </row>
    <row r="19" spans="1:21" s="24" customFormat="1" ht="60" x14ac:dyDescent="0.25">
      <c r="A19" s="61">
        <v>18</v>
      </c>
      <c r="B19" s="62" t="str">
        <f>_xlfn.CONCAT('elenco_Progetti_Comunali-2025'!$F19,"-",'elenco_Progetti_Comunali-2025'!$H19)</f>
        <v>CASALFIUMANESE-IO DONNA RI-USO</v>
      </c>
      <c r="C19" s="62" t="s">
        <v>116</v>
      </c>
      <c r="D19" s="63">
        <v>45929</v>
      </c>
      <c r="E19" s="64">
        <v>9292</v>
      </c>
      <c r="F19" s="65" t="s">
        <v>117</v>
      </c>
      <c r="G19" s="66" t="s">
        <v>52</v>
      </c>
      <c r="H19" s="66" t="s">
        <v>97</v>
      </c>
      <c r="I19" s="66" t="s">
        <v>120</v>
      </c>
      <c r="J19" s="66" t="s">
        <v>13</v>
      </c>
      <c r="K19" s="67" t="s">
        <v>55</v>
      </c>
      <c r="L19" s="68">
        <v>9985.7999999999993</v>
      </c>
      <c r="M19" s="68">
        <v>9985.7999999999993</v>
      </c>
      <c r="N19" s="69">
        <v>1</v>
      </c>
      <c r="O19" s="73">
        <v>0.49</v>
      </c>
      <c r="P19" s="70" t="s">
        <v>47</v>
      </c>
      <c r="Q19" s="70" t="s">
        <v>48</v>
      </c>
      <c r="R19" s="70" t="s">
        <v>48</v>
      </c>
      <c r="S19" s="70" t="str">
        <f>_xlfn.CONCAT('elenco_Progetti_Comunali-2025'!$P19,'elenco_Progetti_Comunali-2025'!$Q19,'elenco_Progetti_Comunali-2025'!$R19)</f>
        <v>CDD</v>
      </c>
      <c r="T19" s="71" t="s">
        <v>49</v>
      </c>
      <c r="U19" s="72" t="s">
        <v>408</v>
      </c>
    </row>
    <row r="20" spans="1:21" s="24" customFormat="1" ht="60" x14ac:dyDescent="0.25">
      <c r="A20" s="61">
        <v>19</v>
      </c>
      <c r="B20" s="62" t="str">
        <f>_xlfn.CONCAT('elenco_Progetti_Comunali-2025'!$F20,"-",'elenco_Progetti_Comunali-2025'!$H20)</f>
        <v>CASTEL BOLOGNESE-Ecofeste-KIT</v>
      </c>
      <c r="C20" s="62" t="s">
        <v>121</v>
      </c>
      <c r="D20" s="63">
        <v>45926</v>
      </c>
      <c r="E20" s="64">
        <v>9220</v>
      </c>
      <c r="F20" s="65" t="s">
        <v>122</v>
      </c>
      <c r="G20" s="66" t="s">
        <v>123</v>
      </c>
      <c r="H20" s="66" t="s">
        <v>124</v>
      </c>
      <c r="I20" s="66" t="s">
        <v>125</v>
      </c>
      <c r="J20" s="66" t="s">
        <v>13</v>
      </c>
      <c r="K20" s="67" t="s">
        <v>46</v>
      </c>
      <c r="L20" s="68">
        <v>4547</v>
      </c>
      <c r="M20" s="68">
        <v>4547</v>
      </c>
      <c r="N20" s="69">
        <v>1</v>
      </c>
      <c r="O20" s="67">
        <v>0.32</v>
      </c>
      <c r="P20" s="70" t="s">
        <v>47</v>
      </c>
      <c r="Q20" s="70" t="s">
        <v>48</v>
      </c>
      <c r="R20" s="70" t="s">
        <v>48</v>
      </c>
      <c r="S20" s="70" t="str">
        <f>_xlfn.CONCAT('elenco_Progetti_Comunali-2025'!$P20,'elenco_Progetti_Comunali-2025'!$Q20,'elenco_Progetti_Comunali-2025'!$R20)</f>
        <v>CDD</v>
      </c>
      <c r="T20" s="71" t="s">
        <v>49</v>
      </c>
      <c r="U20" s="72" t="s">
        <v>411</v>
      </c>
    </row>
    <row r="21" spans="1:21" s="24" customFormat="1" ht="45" x14ac:dyDescent="0.25">
      <c r="A21" s="61">
        <v>20</v>
      </c>
      <c r="B21" s="62" t="str">
        <f>_xlfn.CONCAT('elenco_Progetti_Comunali-2025'!$F21,"-",'elenco_Progetti_Comunali-2025'!$H21)</f>
        <v>CASTEL MAGGIORE-Casa dell’acqua a Trebbo di Reno</v>
      </c>
      <c r="C21" s="62" t="s">
        <v>126</v>
      </c>
      <c r="D21" s="63">
        <v>45930</v>
      </c>
      <c r="E21" s="64">
        <v>9411</v>
      </c>
      <c r="F21" s="65" t="s">
        <v>127</v>
      </c>
      <c r="G21" s="66" t="s">
        <v>52</v>
      </c>
      <c r="H21" s="66" t="s">
        <v>128</v>
      </c>
      <c r="I21" s="66" t="s">
        <v>129</v>
      </c>
      <c r="J21" s="66" t="s">
        <v>13</v>
      </c>
      <c r="K21" s="67" t="s">
        <v>55</v>
      </c>
      <c r="L21" s="68">
        <v>34160</v>
      </c>
      <c r="M21" s="68">
        <v>17080</v>
      </c>
      <c r="N21" s="69">
        <v>0.5</v>
      </c>
      <c r="O21" s="73">
        <v>5</v>
      </c>
      <c r="P21" s="70" t="s">
        <v>47</v>
      </c>
      <c r="Q21" s="70" t="s">
        <v>48</v>
      </c>
      <c r="R21" s="70" t="s">
        <v>68</v>
      </c>
      <c r="S21" s="70" t="str">
        <f>_xlfn.CONCAT('elenco_Progetti_Comunali-2025'!$P21,'elenco_Progetti_Comunali-2025'!$Q21,'elenco_Progetti_Comunali-2025'!$R21)</f>
        <v>CDB</v>
      </c>
      <c r="T21" s="71" t="s">
        <v>49</v>
      </c>
      <c r="U21" s="72" t="s">
        <v>412</v>
      </c>
    </row>
    <row r="22" spans="1:21" s="24" customFormat="1" ht="45" x14ac:dyDescent="0.25">
      <c r="A22" s="61">
        <v>21</v>
      </c>
      <c r="B22" s="62" t="str">
        <f>_xlfn.CONCAT('elenco_Progetti_Comunali-2025'!$F22,"-",'elenco_Progetti_Comunali-2025'!$H22)</f>
        <v>CASTELFRANCO EMILIA-Più Acqua, Meno Plastica</v>
      </c>
      <c r="C22" s="62" t="s">
        <v>130</v>
      </c>
      <c r="D22" s="63">
        <v>45930</v>
      </c>
      <c r="E22" s="64">
        <v>9399</v>
      </c>
      <c r="F22" s="65" t="s">
        <v>131</v>
      </c>
      <c r="G22" s="66" t="s">
        <v>132</v>
      </c>
      <c r="H22" s="66" t="s">
        <v>133</v>
      </c>
      <c r="I22" s="66" t="s">
        <v>134</v>
      </c>
      <c r="J22" s="66" t="s">
        <v>13</v>
      </c>
      <c r="K22" s="67" t="s">
        <v>46</v>
      </c>
      <c r="L22" s="68">
        <v>30000</v>
      </c>
      <c r="M22" s="68">
        <v>30000</v>
      </c>
      <c r="N22" s="69">
        <v>1</v>
      </c>
      <c r="O22" s="67">
        <v>12.09</v>
      </c>
      <c r="P22" s="70" t="s">
        <v>47</v>
      </c>
      <c r="Q22" s="70" t="s">
        <v>48</v>
      </c>
      <c r="R22" s="70" t="s">
        <v>68</v>
      </c>
      <c r="S22" s="70" t="str">
        <f>_xlfn.CONCAT('elenco_Progetti_Comunali-2025'!$P22,'elenco_Progetti_Comunali-2025'!$Q22,'elenco_Progetti_Comunali-2025'!$R22)</f>
        <v>CDB</v>
      </c>
      <c r="T22" s="71" t="s">
        <v>49</v>
      </c>
      <c r="U22" s="72" t="s">
        <v>409</v>
      </c>
    </row>
    <row r="23" spans="1:21" s="24" customFormat="1" ht="60" x14ac:dyDescent="0.25">
      <c r="A23" s="61">
        <v>22</v>
      </c>
      <c r="B23" s="62" t="str">
        <f>_xlfn.CONCAT('elenco_Progetti_Comunali-2025'!$F23,"-",'elenco_Progetti_Comunali-2025'!$H23)</f>
        <v>CASTELNUOVO RANGONE-Installazione di erogatori di acqua presso le palestre comunali del capoluogo</v>
      </c>
      <c r="C23" s="62" t="s">
        <v>135</v>
      </c>
      <c r="D23" s="63">
        <v>45917</v>
      </c>
      <c r="E23" s="64">
        <v>8807</v>
      </c>
      <c r="F23" s="65" t="s">
        <v>136</v>
      </c>
      <c r="G23" s="66" t="s">
        <v>132</v>
      </c>
      <c r="H23" s="66" t="s">
        <v>137</v>
      </c>
      <c r="I23" s="66" t="s">
        <v>138</v>
      </c>
      <c r="J23" s="66" t="s">
        <v>13</v>
      </c>
      <c r="K23" s="67" t="s">
        <v>46</v>
      </c>
      <c r="L23" s="68">
        <v>11078</v>
      </c>
      <c r="M23" s="68">
        <v>11078</v>
      </c>
      <c r="N23" s="69">
        <v>1</v>
      </c>
      <c r="O23" s="67">
        <v>42.3</v>
      </c>
      <c r="P23" s="70" t="s">
        <v>47</v>
      </c>
      <c r="Q23" s="70" t="s">
        <v>48</v>
      </c>
      <c r="R23" s="70" t="s">
        <v>68</v>
      </c>
      <c r="S23" s="70" t="str">
        <f>_xlfn.CONCAT('elenco_Progetti_Comunali-2025'!$P23,'elenco_Progetti_Comunali-2025'!$Q23,'elenco_Progetti_Comunali-2025'!$R23)</f>
        <v>CDB</v>
      </c>
      <c r="T23" s="71" t="s">
        <v>49</v>
      </c>
      <c r="U23" s="72" t="s">
        <v>410</v>
      </c>
    </row>
    <row r="24" spans="1:21" s="24" customFormat="1" ht="48" x14ac:dyDescent="0.25">
      <c r="A24" s="61">
        <v>23</v>
      </c>
      <c r="B24" s="62" t="str">
        <f>_xlfn.CONCAT('elenco_Progetti_Comunali-2025'!$F24,"-",'elenco_Progetti_Comunali-2025'!$H24)</f>
        <v>CAVRIAGO-OGGETTOTECA CAVRIAGO</v>
      </c>
      <c r="C24" s="62" t="s">
        <v>139</v>
      </c>
      <c r="D24" s="63">
        <v>45930</v>
      </c>
      <c r="E24" s="64">
        <v>9315</v>
      </c>
      <c r="F24" s="65" t="s">
        <v>140</v>
      </c>
      <c r="G24" s="66" t="s">
        <v>110</v>
      </c>
      <c r="H24" s="66" t="s">
        <v>141</v>
      </c>
      <c r="I24" s="66" t="s">
        <v>142</v>
      </c>
      <c r="J24" s="66" t="s">
        <v>13</v>
      </c>
      <c r="K24" s="67" t="s">
        <v>46</v>
      </c>
      <c r="L24" s="68">
        <v>20000</v>
      </c>
      <c r="M24" s="68">
        <v>18000</v>
      </c>
      <c r="N24" s="69">
        <v>0.9</v>
      </c>
      <c r="O24" s="67">
        <v>4.5</v>
      </c>
      <c r="P24" s="70" t="s">
        <v>86</v>
      </c>
      <c r="Q24" s="70" t="s">
        <v>48</v>
      </c>
      <c r="R24" s="70" t="s">
        <v>47</v>
      </c>
      <c r="S24" s="70" t="str">
        <f>_xlfn.CONCAT('elenco_Progetti_Comunali-2025'!$P24,'elenco_Progetti_Comunali-2025'!$Q24,'elenco_Progetti_Comunali-2025'!$R24)</f>
        <v>EDC</v>
      </c>
      <c r="T24" s="71" t="s">
        <v>87</v>
      </c>
      <c r="U24" s="72" t="s">
        <v>413</v>
      </c>
    </row>
    <row r="25" spans="1:21" s="24" customFormat="1" ht="45" x14ac:dyDescent="0.25">
      <c r="A25" s="61">
        <v>24</v>
      </c>
      <c r="B25" s="62" t="str">
        <f>_xlfn.CONCAT('elenco_Progetti_Comunali-2025'!$F25,"-",'elenco_Progetti_Comunali-2025'!$H25)</f>
        <v>CERVIA-Casa dell’acqua a Savio di Cervia</v>
      </c>
      <c r="C25" s="62" t="s">
        <v>143</v>
      </c>
      <c r="D25" s="63">
        <v>45917</v>
      </c>
      <c r="E25" s="64">
        <v>8801</v>
      </c>
      <c r="F25" s="65" t="s">
        <v>144</v>
      </c>
      <c r="G25" s="66" t="s">
        <v>123</v>
      </c>
      <c r="H25" s="66" t="s">
        <v>145</v>
      </c>
      <c r="I25" s="66" t="s">
        <v>146</v>
      </c>
      <c r="J25" s="66" t="s">
        <v>13</v>
      </c>
      <c r="K25" s="62" t="s">
        <v>147</v>
      </c>
      <c r="L25" s="68">
        <v>10309</v>
      </c>
      <c r="M25" s="68">
        <v>10309</v>
      </c>
      <c r="N25" s="69">
        <v>1</v>
      </c>
      <c r="O25" s="67">
        <v>2.4500000000000002</v>
      </c>
      <c r="P25" s="70" t="s">
        <v>47</v>
      </c>
      <c r="Q25" s="70" t="s">
        <v>47</v>
      </c>
      <c r="R25" s="70" t="s">
        <v>48</v>
      </c>
      <c r="S25" s="70" t="str">
        <f>_xlfn.CONCAT('elenco_Progetti_Comunali-2025'!$P25,'elenco_Progetti_Comunali-2025'!$Q25,'elenco_Progetti_Comunali-2025'!$R25)</f>
        <v>CCD</v>
      </c>
      <c r="T25" s="71" t="s">
        <v>49</v>
      </c>
      <c r="U25" s="72" t="s">
        <v>414</v>
      </c>
    </row>
    <row r="26" spans="1:21" s="24" customFormat="1" ht="45" x14ac:dyDescent="0.25">
      <c r="A26" s="61">
        <v>25</v>
      </c>
      <c r="B26" s="62" t="str">
        <f>_xlfn.CONCAT('elenco_Progetti_Comunali-2025'!$F26,"-",'elenco_Progetti_Comunali-2025'!$H26)</f>
        <v>CERVIA-Cinefood: un evento a zero rifiuti</v>
      </c>
      <c r="C26" s="62" t="s">
        <v>148</v>
      </c>
      <c r="D26" s="63">
        <v>45930</v>
      </c>
      <c r="E26" s="64">
        <v>9334</v>
      </c>
      <c r="F26" s="65" t="s">
        <v>144</v>
      </c>
      <c r="G26" s="66" t="s">
        <v>123</v>
      </c>
      <c r="H26" s="66" t="s">
        <v>149</v>
      </c>
      <c r="I26" s="66" t="s">
        <v>150</v>
      </c>
      <c r="J26" s="66" t="s">
        <v>13</v>
      </c>
      <c r="K26" s="62" t="s">
        <v>147</v>
      </c>
      <c r="L26" s="68">
        <v>10500</v>
      </c>
      <c r="M26" s="68">
        <v>10500</v>
      </c>
      <c r="N26" s="69">
        <v>1</v>
      </c>
      <c r="O26" s="67">
        <v>0.8</v>
      </c>
      <c r="P26" s="70" t="s">
        <v>47</v>
      </c>
      <c r="Q26" s="70" t="s">
        <v>68</v>
      </c>
      <c r="R26" s="70" t="s">
        <v>48</v>
      </c>
      <c r="S26" s="70" t="str">
        <f>_xlfn.CONCAT('elenco_Progetti_Comunali-2025'!$P26,'elenco_Progetti_Comunali-2025'!$Q26,'elenco_Progetti_Comunali-2025'!$R26)</f>
        <v>CBD</v>
      </c>
      <c r="T26" s="71" t="s">
        <v>49</v>
      </c>
      <c r="U26" s="72" t="s">
        <v>415</v>
      </c>
    </row>
    <row r="27" spans="1:21" s="24" customFormat="1" ht="60" x14ac:dyDescent="0.25">
      <c r="A27" s="61">
        <v>26</v>
      </c>
      <c r="B27" s="62" t="str">
        <f>_xlfn.CONCAT('elenco_Progetti_Comunali-2025'!$F27,"-",'elenco_Progetti_Comunali-2025'!$H27)</f>
        <v>CERVIA-La cernita dei beni alimentari: costruire percorsi di sicurezza e igiene</v>
      </c>
      <c r="C27" s="62" t="s">
        <v>148</v>
      </c>
      <c r="D27" s="63">
        <v>45930</v>
      </c>
      <c r="E27" s="64">
        <v>9334</v>
      </c>
      <c r="F27" s="65" t="s">
        <v>144</v>
      </c>
      <c r="G27" s="66" t="s">
        <v>123</v>
      </c>
      <c r="H27" s="66" t="s">
        <v>151</v>
      </c>
      <c r="I27" s="66" t="s">
        <v>152</v>
      </c>
      <c r="J27" s="66" t="s">
        <v>13</v>
      </c>
      <c r="K27" s="62" t="s">
        <v>147</v>
      </c>
      <c r="L27" s="68">
        <v>38000</v>
      </c>
      <c r="M27" s="68">
        <v>19000</v>
      </c>
      <c r="N27" s="69">
        <v>0.5</v>
      </c>
      <c r="O27" s="67">
        <v>150</v>
      </c>
      <c r="P27" s="70" t="s">
        <v>48</v>
      </c>
      <c r="Q27" s="70" t="s">
        <v>48</v>
      </c>
      <c r="R27" s="70" t="s">
        <v>62</v>
      </c>
      <c r="S27" s="70" t="str">
        <f>_xlfn.CONCAT('elenco_Progetti_Comunali-2025'!$P27,'elenco_Progetti_Comunali-2025'!$Q27,'elenco_Progetti_Comunali-2025'!$R27)</f>
        <v>DDA</v>
      </c>
      <c r="T27" s="71" t="s">
        <v>56</v>
      </c>
      <c r="U27" s="72" t="s">
        <v>415</v>
      </c>
    </row>
    <row r="28" spans="1:21" s="24" customFormat="1" ht="45" x14ac:dyDescent="0.25">
      <c r="A28" s="61">
        <v>27</v>
      </c>
      <c r="B28" s="62" t="str">
        <f>_xlfn.CONCAT('elenco_Progetti_Comunali-2025'!$F28,"-",'elenco_Progetti_Comunali-2025'!$H28)</f>
        <v>CERVIA-Una ciotola per te: cena in asporto senza usa e getta</v>
      </c>
      <c r="C28" s="62" t="s">
        <v>148</v>
      </c>
      <c r="D28" s="63">
        <v>45930</v>
      </c>
      <c r="E28" s="64">
        <v>9334</v>
      </c>
      <c r="F28" s="65" t="s">
        <v>144</v>
      </c>
      <c r="G28" s="66" t="s">
        <v>123</v>
      </c>
      <c r="H28" s="66" t="s">
        <v>153</v>
      </c>
      <c r="I28" s="66" t="s">
        <v>154</v>
      </c>
      <c r="J28" s="66" t="s">
        <v>23</v>
      </c>
      <c r="K28" s="62" t="s">
        <v>155</v>
      </c>
      <c r="L28" s="68">
        <v>27434</v>
      </c>
      <c r="M28" s="68">
        <v>27434</v>
      </c>
      <c r="N28" s="69">
        <v>1</v>
      </c>
      <c r="O28" s="67">
        <v>1.62</v>
      </c>
      <c r="P28" s="70" t="s">
        <v>68</v>
      </c>
      <c r="Q28" s="70" t="s">
        <v>48</v>
      </c>
      <c r="R28" s="70" t="s">
        <v>48</v>
      </c>
      <c r="S28" s="70" t="str">
        <f>_xlfn.CONCAT('elenco_Progetti_Comunali-2025'!$P28,'elenco_Progetti_Comunali-2025'!$Q28,'elenco_Progetti_Comunali-2025'!$R28)</f>
        <v>BDD</v>
      </c>
      <c r="T28" s="71" t="s">
        <v>156</v>
      </c>
      <c r="U28" s="72" t="s">
        <v>415</v>
      </c>
    </row>
    <row r="29" spans="1:21" s="24" customFormat="1" ht="48" x14ac:dyDescent="0.25">
      <c r="A29" s="61">
        <v>28</v>
      </c>
      <c r="B29" s="62" t="str">
        <f>_xlfn.CONCAT('elenco_Progetti_Comunali-2025'!$F29,"-",'elenco_Progetti_Comunali-2025'!$H29)</f>
        <v>CERVIA-Una comunità sostenibile: valorizzazione della stoviglioteca comunale</v>
      </c>
      <c r="C29" s="62" t="s">
        <v>148</v>
      </c>
      <c r="D29" s="63">
        <v>45930</v>
      </c>
      <c r="E29" s="64">
        <v>9334</v>
      </c>
      <c r="F29" s="65" t="s">
        <v>144</v>
      </c>
      <c r="G29" s="66" t="s">
        <v>123</v>
      </c>
      <c r="H29" s="66" t="s">
        <v>157</v>
      </c>
      <c r="I29" s="66" t="s">
        <v>158</v>
      </c>
      <c r="J29" s="66" t="s">
        <v>13</v>
      </c>
      <c r="K29" s="62" t="s">
        <v>147</v>
      </c>
      <c r="L29" s="68">
        <v>10000</v>
      </c>
      <c r="M29" s="68">
        <v>10000</v>
      </c>
      <c r="N29" s="69">
        <v>1</v>
      </c>
      <c r="O29" s="67">
        <v>1.5</v>
      </c>
      <c r="P29" s="70" t="s">
        <v>47</v>
      </c>
      <c r="Q29" s="70" t="s">
        <v>68</v>
      </c>
      <c r="R29" s="70" t="s">
        <v>48</v>
      </c>
      <c r="S29" s="70" t="str">
        <f>_xlfn.CONCAT('elenco_Progetti_Comunali-2025'!$P29,'elenco_Progetti_Comunali-2025'!$Q29,'elenco_Progetti_Comunali-2025'!$R29)</f>
        <v>CBD</v>
      </c>
      <c r="T29" s="71" t="s">
        <v>49</v>
      </c>
      <c r="U29" s="72" t="s">
        <v>415</v>
      </c>
    </row>
    <row r="30" spans="1:21" s="24" customFormat="1" ht="48" x14ac:dyDescent="0.25">
      <c r="A30" s="61">
        <v>29</v>
      </c>
      <c r="B30" s="62" t="str">
        <f>_xlfn.CONCAT('elenco_Progetti_Comunali-2025'!$F30,"-",'elenco_Progetti_Comunali-2025'!$H30)</f>
        <v>CESENA-Ciclo Sostenibile</v>
      </c>
      <c r="C30" s="62" t="s">
        <v>159</v>
      </c>
      <c r="D30" s="63">
        <v>45929</v>
      </c>
      <c r="E30" s="64">
        <v>9281</v>
      </c>
      <c r="F30" s="65" t="s">
        <v>160</v>
      </c>
      <c r="G30" s="66" t="s">
        <v>161</v>
      </c>
      <c r="H30" s="66" t="s">
        <v>162</v>
      </c>
      <c r="I30" s="66" t="s">
        <v>163</v>
      </c>
      <c r="J30" s="66" t="s">
        <v>13</v>
      </c>
      <c r="K30" s="67" t="s">
        <v>147</v>
      </c>
      <c r="L30" s="68">
        <v>58564</v>
      </c>
      <c r="M30" s="68">
        <v>58564</v>
      </c>
      <c r="N30" s="69">
        <v>1</v>
      </c>
      <c r="O30" s="67">
        <v>2.66</v>
      </c>
      <c r="P30" s="70" t="s">
        <v>47</v>
      </c>
      <c r="Q30" s="70" t="s">
        <v>48</v>
      </c>
      <c r="R30" s="70" t="s">
        <v>48</v>
      </c>
      <c r="S30" s="70" t="str">
        <f>_xlfn.CONCAT('elenco_Progetti_Comunali-2025'!$P30,'elenco_Progetti_Comunali-2025'!$Q30,'elenco_Progetti_Comunali-2025'!$R30)</f>
        <v>CDD</v>
      </c>
      <c r="T30" s="71" t="s">
        <v>49</v>
      </c>
      <c r="U30" s="72" t="s">
        <v>416</v>
      </c>
    </row>
    <row r="31" spans="1:21" s="24" customFormat="1" ht="45" x14ac:dyDescent="0.25">
      <c r="A31" s="61">
        <v>30</v>
      </c>
      <c r="B31" s="62" t="str">
        <f>_xlfn.CONCAT('elenco_Progetti_Comunali-2025'!$F31,"-",'elenco_Progetti_Comunali-2025'!$H31)</f>
        <v>CESENA-Mulching campi sportivi</v>
      </c>
      <c r="C31" s="62" t="s">
        <v>164</v>
      </c>
      <c r="D31" s="63">
        <v>45929</v>
      </c>
      <c r="E31" s="64">
        <v>9270</v>
      </c>
      <c r="F31" s="65" t="s">
        <v>160</v>
      </c>
      <c r="G31" s="66" t="s">
        <v>161</v>
      </c>
      <c r="H31" s="66" t="s">
        <v>165</v>
      </c>
      <c r="I31" s="66" t="s">
        <v>166</v>
      </c>
      <c r="J31" s="66" t="s">
        <v>13</v>
      </c>
      <c r="K31" s="67" t="s">
        <v>147</v>
      </c>
      <c r="L31" s="68">
        <v>49410</v>
      </c>
      <c r="M31" s="68">
        <v>49410</v>
      </c>
      <c r="N31" s="69">
        <v>1</v>
      </c>
      <c r="O31" s="67">
        <v>151.19999999999999</v>
      </c>
      <c r="P31" s="70" t="s">
        <v>86</v>
      </c>
      <c r="Q31" s="70" t="s">
        <v>48</v>
      </c>
      <c r="R31" s="70" t="s">
        <v>62</v>
      </c>
      <c r="S31" s="70" t="str">
        <f>_xlfn.CONCAT('elenco_Progetti_Comunali-2025'!$P31,'elenco_Progetti_Comunali-2025'!$Q31,'elenco_Progetti_Comunali-2025'!$R31)</f>
        <v>EDA</v>
      </c>
      <c r="T31" s="71" t="s">
        <v>87</v>
      </c>
      <c r="U31" s="72" t="s">
        <v>416</v>
      </c>
    </row>
    <row r="32" spans="1:21" s="24" customFormat="1" ht="60" x14ac:dyDescent="0.25">
      <c r="A32" s="61">
        <v>31</v>
      </c>
      <c r="B32" s="62" t="str">
        <f>_xlfn.CONCAT('elenco_Progetti_Comunali-2025'!$F32,"-",'elenco_Progetti_Comunali-2025'!$H32)</f>
        <v>CESENA-Riduzione Sprechi Alimentari 2025</v>
      </c>
      <c r="C32" s="62" t="s">
        <v>167</v>
      </c>
      <c r="D32" s="63">
        <v>45929</v>
      </c>
      <c r="E32" s="64">
        <v>9275</v>
      </c>
      <c r="F32" s="65" t="s">
        <v>160</v>
      </c>
      <c r="G32" s="66" t="s">
        <v>161</v>
      </c>
      <c r="H32" s="66" t="s">
        <v>168</v>
      </c>
      <c r="I32" s="66" t="s">
        <v>169</v>
      </c>
      <c r="J32" s="66" t="s">
        <v>13</v>
      </c>
      <c r="K32" s="67" t="s">
        <v>147</v>
      </c>
      <c r="L32" s="68">
        <v>99645.94</v>
      </c>
      <c r="M32" s="68">
        <v>99645.94</v>
      </c>
      <c r="N32" s="69">
        <v>1</v>
      </c>
      <c r="O32" s="67">
        <v>30</v>
      </c>
      <c r="P32" s="70" t="s">
        <v>48</v>
      </c>
      <c r="Q32" s="70" t="s">
        <v>68</v>
      </c>
      <c r="R32" s="70" t="s">
        <v>68</v>
      </c>
      <c r="S32" s="70" t="str">
        <f>_xlfn.CONCAT('elenco_Progetti_Comunali-2025'!$P32,'elenco_Progetti_Comunali-2025'!$Q32,'elenco_Progetti_Comunali-2025'!$R32)</f>
        <v>DBB</v>
      </c>
      <c r="T32" s="71" t="s">
        <v>56</v>
      </c>
      <c r="U32" s="72" t="s">
        <v>416</v>
      </c>
    </row>
    <row r="33" spans="1:21" s="24" customFormat="1" ht="60" x14ac:dyDescent="0.25">
      <c r="A33" s="61">
        <v>32</v>
      </c>
      <c r="B33" s="62" t="str">
        <f>_xlfn.CONCAT('elenco_Progetti_Comunali-2025'!$F33,"-",'elenco_Progetti_Comunali-2025'!$H33)</f>
        <v>CESENA-STOP AI PRODOTTI USA E GETTA</v>
      </c>
      <c r="C33" s="62" t="s">
        <v>170</v>
      </c>
      <c r="D33" s="63">
        <v>45930</v>
      </c>
      <c r="E33" s="64">
        <v>9381</v>
      </c>
      <c r="F33" s="65" t="s">
        <v>160</v>
      </c>
      <c r="G33" s="66" t="s">
        <v>161</v>
      </c>
      <c r="H33" s="66" t="s">
        <v>171</v>
      </c>
      <c r="I33" s="66" t="s">
        <v>172</v>
      </c>
      <c r="J33" s="66" t="s">
        <v>13</v>
      </c>
      <c r="K33" s="67" t="s">
        <v>147</v>
      </c>
      <c r="L33" s="68">
        <v>41739.21</v>
      </c>
      <c r="M33" s="68">
        <v>41739.21</v>
      </c>
      <c r="N33" s="69">
        <v>1</v>
      </c>
      <c r="O33" s="67">
        <v>1.05</v>
      </c>
      <c r="P33" s="70" t="s">
        <v>47</v>
      </c>
      <c r="Q33" s="70" t="s">
        <v>62</v>
      </c>
      <c r="R33" s="70" t="s">
        <v>48</v>
      </c>
      <c r="S33" s="70" t="str">
        <f>_xlfn.CONCAT('elenco_Progetti_Comunali-2025'!$P33,'elenco_Progetti_Comunali-2025'!$Q33,'elenco_Progetti_Comunali-2025'!$R33)</f>
        <v>CAD</v>
      </c>
      <c r="T33" s="71" t="s">
        <v>49</v>
      </c>
      <c r="U33" s="72" t="s">
        <v>418</v>
      </c>
    </row>
    <row r="34" spans="1:21" s="24" customFormat="1" ht="48" x14ac:dyDescent="0.25">
      <c r="A34" s="61">
        <v>33</v>
      </c>
      <c r="B34" s="62" t="str">
        <f>_xlfn.CONCAT('elenco_Progetti_Comunali-2025'!$F34,"-",'elenco_Progetti_Comunali-2025'!$H34)</f>
        <v>CESENATICO-INSTALLAZIONE DI 3 EROGATORI DI ACQUA POTABILE NELLE SCUOLE PUBBLICHE</v>
      </c>
      <c r="C34" s="62" t="s">
        <v>173</v>
      </c>
      <c r="D34" s="63">
        <v>45923</v>
      </c>
      <c r="E34" s="64">
        <v>9030</v>
      </c>
      <c r="F34" s="65" t="s">
        <v>174</v>
      </c>
      <c r="G34" s="66" t="s">
        <v>161</v>
      </c>
      <c r="H34" s="66" t="s">
        <v>175</v>
      </c>
      <c r="I34" s="66" t="s">
        <v>176</v>
      </c>
      <c r="J34" s="66" t="s">
        <v>13</v>
      </c>
      <c r="K34" s="67" t="s">
        <v>46</v>
      </c>
      <c r="L34" s="68">
        <v>13594</v>
      </c>
      <c r="M34" s="68">
        <v>9994</v>
      </c>
      <c r="N34" s="69">
        <v>0.73517728409592464</v>
      </c>
      <c r="O34" s="67">
        <v>1.53</v>
      </c>
      <c r="P34" s="70" t="s">
        <v>47</v>
      </c>
      <c r="Q34" s="70" t="s">
        <v>48</v>
      </c>
      <c r="R34" s="70" t="s">
        <v>48</v>
      </c>
      <c r="S34" s="70" t="str">
        <f>_xlfn.CONCAT('elenco_Progetti_Comunali-2025'!$P34,'elenco_Progetti_Comunali-2025'!$Q34,'elenco_Progetti_Comunali-2025'!$R34)</f>
        <v>CDD</v>
      </c>
      <c r="T34" s="71" t="s">
        <v>49</v>
      </c>
      <c r="U34" s="72" t="s">
        <v>417</v>
      </c>
    </row>
    <row r="35" spans="1:21" s="24" customFormat="1" ht="45" x14ac:dyDescent="0.25">
      <c r="A35" s="61">
        <v>34</v>
      </c>
      <c r="B35" s="62" t="str">
        <f>_xlfn.CONCAT('elenco_Progetti_Comunali-2025'!$F35,"-",'elenco_Progetti_Comunali-2025'!$H35)</f>
        <v>CESENATICO-REALIZZAZIONE CASA DELL’ACQUA IN LOCALITA’ VILLAMARINA</v>
      </c>
      <c r="C35" s="62" t="s">
        <v>177</v>
      </c>
      <c r="D35" s="63">
        <v>45923</v>
      </c>
      <c r="E35" s="64">
        <v>9027</v>
      </c>
      <c r="F35" s="65" t="s">
        <v>174</v>
      </c>
      <c r="G35" s="66" t="s">
        <v>161</v>
      </c>
      <c r="H35" s="66" t="s">
        <v>178</v>
      </c>
      <c r="I35" s="66" t="s">
        <v>179</v>
      </c>
      <c r="J35" s="66" t="s">
        <v>13</v>
      </c>
      <c r="K35" s="67" t="s">
        <v>46</v>
      </c>
      <c r="L35" s="68">
        <v>31375</v>
      </c>
      <c r="M35" s="68">
        <v>31100</v>
      </c>
      <c r="N35" s="69">
        <v>0.99123505976095616</v>
      </c>
      <c r="O35" s="67">
        <v>9.23</v>
      </c>
      <c r="P35" s="70" t="s">
        <v>47</v>
      </c>
      <c r="Q35" s="70" t="s">
        <v>48</v>
      </c>
      <c r="R35" s="70" t="s">
        <v>47</v>
      </c>
      <c r="S35" s="70" t="str">
        <f>_xlfn.CONCAT('elenco_Progetti_Comunali-2025'!$P35,'elenco_Progetti_Comunali-2025'!$Q35,'elenco_Progetti_Comunali-2025'!$R35)</f>
        <v>CDC</v>
      </c>
      <c r="T35" s="71" t="s">
        <v>49</v>
      </c>
      <c r="U35" s="72" t="s">
        <v>417</v>
      </c>
    </row>
    <row r="36" spans="1:21" s="24" customFormat="1" ht="48" x14ac:dyDescent="0.25">
      <c r="A36" s="61">
        <v>35</v>
      </c>
      <c r="B36" s="62" t="str">
        <f>_xlfn.CONCAT('elenco_Progetti_Comunali-2025'!$F36,"-",'elenco_Progetti_Comunali-2025'!$H36)</f>
        <v>CORIANO-ECO-BIMBO</v>
      </c>
      <c r="C36" s="62" t="s">
        <v>180</v>
      </c>
      <c r="D36" s="63">
        <v>45930</v>
      </c>
      <c r="E36" s="64">
        <v>9304</v>
      </c>
      <c r="F36" s="65" t="s">
        <v>181</v>
      </c>
      <c r="G36" s="66" t="s">
        <v>182</v>
      </c>
      <c r="H36" s="66" t="s">
        <v>183</v>
      </c>
      <c r="I36" s="66" t="s">
        <v>184</v>
      </c>
      <c r="J36" s="66" t="s">
        <v>13</v>
      </c>
      <c r="K36" s="67" t="s">
        <v>147</v>
      </c>
      <c r="L36" s="68">
        <v>13860</v>
      </c>
      <c r="M36" s="68">
        <v>13860</v>
      </c>
      <c r="N36" s="69">
        <v>1</v>
      </c>
      <c r="O36" s="67">
        <v>18.5</v>
      </c>
      <c r="P36" s="70" t="s">
        <v>47</v>
      </c>
      <c r="Q36" s="70" t="s">
        <v>48</v>
      </c>
      <c r="R36" s="70" t="s">
        <v>68</v>
      </c>
      <c r="S36" s="70" t="str">
        <f>_xlfn.CONCAT('elenco_Progetti_Comunali-2025'!$P36,'elenco_Progetti_Comunali-2025'!$Q36,'elenco_Progetti_Comunali-2025'!$R36)</f>
        <v>CDB</v>
      </c>
      <c r="T36" s="71" t="s">
        <v>49</v>
      </c>
      <c r="U36" s="72" t="s">
        <v>419</v>
      </c>
    </row>
    <row r="37" spans="1:21" s="24" customFormat="1" ht="45" x14ac:dyDescent="0.25">
      <c r="A37" s="61">
        <v>36</v>
      </c>
      <c r="B37" s="62" t="str">
        <f>_xlfn.CONCAT('elenco_Progetti_Comunali-2025'!$F37,"-",'elenco_Progetti_Comunali-2025'!$H37)</f>
        <v>CORIANO-IO DONNA RI-USO</v>
      </c>
      <c r="C37" s="62" t="s">
        <v>185</v>
      </c>
      <c r="D37" s="63">
        <v>45930</v>
      </c>
      <c r="E37" s="64">
        <v>9303</v>
      </c>
      <c r="F37" s="65" t="s">
        <v>181</v>
      </c>
      <c r="G37" s="66" t="s">
        <v>182</v>
      </c>
      <c r="H37" s="66" t="s">
        <v>97</v>
      </c>
      <c r="I37" s="66" t="s">
        <v>186</v>
      </c>
      <c r="J37" s="66" t="s">
        <v>13</v>
      </c>
      <c r="K37" s="67" t="s">
        <v>147</v>
      </c>
      <c r="L37" s="68">
        <v>29920</v>
      </c>
      <c r="M37" s="68">
        <v>29920</v>
      </c>
      <c r="N37" s="69">
        <v>1</v>
      </c>
      <c r="O37" s="67">
        <v>2</v>
      </c>
      <c r="P37" s="70" t="s">
        <v>47</v>
      </c>
      <c r="Q37" s="70" t="s">
        <v>48</v>
      </c>
      <c r="R37" s="70" t="s">
        <v>48</v>
      </c>
      <c r="S37" s="70" t="str">
        <f>_xlfn.CONCAT('elenco_Progetti_Comunali-2025'!$P37,'elenco_Progetti_Comunali-2025'!$Q37,'elenco_Progetti_Comunali-2025'!$R37)</f>
        <v>CDD</v>
      </c>
      <c r="T37" s="71" t="s">
        <v>49</v>
      </c>
      <c r="U37" s="72" t="s">
        <v>419</v>
      </c>
    </row>
    <row r="38" spans="1:21" s="24" customFormat="1" ht="60" x14ac:dyDescent="0.25">
      <c r="A38" s="61">
        <v>37</v>
      </c>
      <c r="B38" s="62" t="str">
        <f>_xlfn.CONCAT('elenco_Progetti_Comunali-2025'!$F38,"-",'elenco_Progetti_Comunali-2025'!$H38)</f>
        <v>CREVALCORE-IL NOSTRO BEL GESTO</v>
      </c>
      <c r="C38" s="62" t="s">
        <v>187</v>
      </c>
      <c r="D38" s="63">
        <v>45930</v>
      </c>
      <c r="E38" s="64">
        <v>9398</v>
      </c>
      <c r="F38" s="65" t="s">
        <v>188</v>
      </c>
      <c r="G38" s="66" t="s">
        <v>52</v>
      </c>
      <c r="H38" s="66" t="s">
        <v>53</v>
      </c>
      <c r="I38" s="66" t="s">
        <v>189</v>
      </c>
      <c r="J38" s="66" t="s">
        <v>13</v>
      </c>
      <c r="K38" s="67" t="s">
        <v>55</v>
      </c>
      <c r="L38" s="68">
        <v>14399.999999999998</v>
      </c>
      <c r="M38" s="68">
        <v>14399.999999999998</v>
      </c>
      <c r="N38" s="69">
        <v>1</v>
      </c>
      <c r="O38" s="73">
        <v>0.4</v>
      </c>
      <c r="P38" s="70" t="s">
        <v>48</v>
      </c>
      <c r="Q38" s="70" t="s">
        <v>48</v>
      </c>
      <c r="R38" s="70" t="s">
        <v>48</v>
      </c>
      <c r="S38" s="70" t="str">
        <f>_xlfn.CONCAT('elenco_Progetti_Comunali-2025'!$P38,'elenco_Progetti_Comunali-2025'!$Q38,'elenco_Progetti_Comunali-2025'!$R38)</f>
        <v>DDD</v>
      </c>
      <c r="T38" s="71" t="s">
        <v>56</v>
      </c>
      <c r="U38" s="72" t="s">
        <v>420</v>
      </c>
    </row>
    <row r="39" spans="1:21" s="24" customFormat="1" ht="48" x14ac:dyDescent="0.25">
      <c r="A39" s="61">
        <v>38</v>
      </c>
      <c r="B39" s="62" t="str">
        <f>_xlfn.CONCAT('elenco_Progetti_Comunali-2025'!$F39,"-",'elenco_Progetti_Comunali-2025'!$H39)</f>
        <v>FAENZA-Attrezzoteca della Romagna Faentina</v>
      </c>
      <c r="C39" s="62" t="s">
        <v>190</v>
      </c>
      <c r="D39" s="63">
        <v>45930</v>
      </c>
      <c r="E39" s="64">
        <v>9413</v>
      </c>
      <c r="F39" s="65" t="s">
        <v>191</v>
      </c>
      <c r="G39" s="66" t="s">
        <v>123</v>
      </c>
      <c r="H39" s="66" t="s">
        <v>192</v>
      </c>
      <c r="I39" s="66" t="s">
        <v>193</v>
      </c>
      <c r="J39" s="66" t="s">
        <v>13</v>
      </c>
      <c r="K39" s="67" t="s">
        <v>147</v>
      </c>
      <c r="L39" s="68">
        <v>100000</v>
      </c>
      <c r="M39" s="68">
        <v>90000</v>
      </c>
      <c r="N39" s="69">
        <v>0.9</v>
      </c>
      <c r="O39" s="67">
        <v>2</v>
      </c>
      <c r="P39" s="70" t="s">
        <v>86</v>
      </c>
      <c r="Q39" s="70" t="s">
        <v>48</v>
      </c>
      <c r="R39" s="70" t="s">
        <v>48</v>
      </c>
      <c r="S39" s="70" t="str">
        <f>_xlfn.CONCAT('elenco_Progetti_Comunali-2025'!$P39,'elenco_Progetti_Comunali-2025'!$Q39,'elenco_Progetti_Comunali-2025'!$R39)</f>
        <v>EDD</v>
      </c>
      <c r="T39" s="71" t="s">
        <v>87</v>
      </c>
      <c r="U39" s="72" t="s">
        <v>445</v>
      </c>
    </row>
    <row r="40" spans="1:21" s="24" customFormat="1" ht="45" x14ac:dyDescent="0.25">
      <c r="A40" s="61">
        <v>39</v>
      </c>
      <c r="B40" s="62" t="str">
        <f>_xlfn.CONCAT('elenco_Progetti_Comunali-2025'!$F40,"-",'elenco_Progetti_Comunali-2025'!$H40)</f>
        <v>FELINO-LA MIA PRIMA VOLTA…E' SOSTENIBILE</v>
      </c>
      <c r="C40" s="62" t="s">
        <v>194</v>
      </c>
      <c r="D40" s="63">
        <v>45929</v>
      </c>
      <c r="E40" s="64">
        <v>9285</v>
      </c>
      <c r="F40" s="65" t="s">
        <v>195</v>
      </c>
      <c r="G40" s="66" t="s">
        <v>101</v>
      </c>
      <c r="H40" s="66" t="s">
        <v>196</v>
      </c>
      <c r="I40" s="66" t="s">
        <v>197</v>
      </c>
      <c r="J40" s="66" t="s">
        <v>13</v>
      </c>
      <c r="K40" s="67" t="s">
        <v>104</v>
      </c>
      <c r="L40" s="68">
        <v>15000</v>
      </c>
      <c r="M40" s="68">
        <v>14000</v>
      </c>
      <c r="N40" s="69">
        <v>0.93333333333333335</v>
      </c>
      <c r="O40" s="67">
        <v>1.47</v>
      </c>
      <c r="P40" s="70" t="s">
        <v>47</v>
      </c>
      <c r="Q40" s="70" t="s">
        <v>48</v>
      </c>
      <c r="R40" s="70" t="s">
        <v>47</v>
      </c>
      <c r="S40" s="70" t="str">
        <f>_xlfn.CONCAT('elenco_Progetti_Comunali-2025'!$P40,'elenco_Progetti_Comunali-2025'!$Q40,'elenco_Progetti_Comunali-2025'!$R40)</f>
        <v>CDC</v>
      </c>
      <c r="T40" s="71" t="s">
        <v>49</v>
      </c>
      <c r="U40" s="72" t="s">
        <v>421</v>
      </c>
    </row>
    <row r="41" spans="1:21" s="24" customFormat="1" ht="48" x14ac:dyDescent="0.25">
      <c r="A41" s="61">
        <v>40</v>
      </c>
      <c r="B41" s="62" t="str">
        <f>_xlfn.CONCAT('elenco_Progetti_Comunali-2025'!$F41,"-",'elenco_Progetti_Comunali-2025'!$H41)</f>
        <v>FIDENZA-FIDENZA GREEN EVENTS - Bicchieri riutilizzabili per eventi sostenibili</v>
      </c>
      <c r="C41" s="62" t="s">
        <v>198</v>
      </c>
      <c r="D41" s="63">
        <v>45926</v>
      </c>
      <c r="E41" s="64">
        <v>9222</v>
      </c>
      <c r="F41" s="65" t="s">
        <v>199</v>
      </c>
      <c r="G41" s="66" t="s">
        <v>101</v>
      </c>
      <c r="H41" s="66" t="s">
        <v>200</v>
      </c>
      <c r="I41" s="66" t="s">
        <v>201</v>
      </c>
      <c r="J41" s="66" t="s">
        <v>13</v>
      </c>
      <c r="K41" s="67" t="s">
        <v>104</v>
      </c>
      <c r="L41" s="68">
        <v>54778</v>
      </c>
      <c r="M41" s="68">
        <v>49822</v>
      </c>
      <c r="N41" s="69">
        <v>0.90952572200518456</v>
      </c>
      <c r="O41" s="67">
        <v>1.58</v>
      </c>
      <c r="P41" s="70" t="s">
        <v>47</v>
      </c>
      <c r="Q41" s="70" t="s">
        <v>48</v>
      </c>
      <c r="R41" s="70" t="s">
        <v>48</v>
      </c>
      <c r="S41" s="70" t="str">
        <f>_xlfn.CONCAT('elenco_Progetti_Comunali-2025'!$P41,'elenco_Progetti_Comunali-2025'!$Q41,'elenco_Progetti_Comunali-2025'!$R41)</f>
        <v>CDD</v>
      </c>
      <c r="T41" s="71" t="s">
        <v>49</v>
      </c>
      <c r="U41" s="72" t="s">
        <v>422</v>
      </c>
    </row>
    <row r="42" spans="1:21" s="24" customFormat="1" ht="48" x14ac:dyDescent="0.25">
      <c r="A42" s="61">
        <v>41</v>
      </c>
      <c r="B42" s="62" t="str">
        <f>_xlfn.CONCAT('elenco_Progetti_Comunali-2025'!$F42,"-",'elenco_Progetti_Comunali-2025'!$H42)</f>
        <v>FORLÌ-TAVOLA CONDIVISA-STOVIGLIOTECA</v>
      </c>
      <c r="C42" s="62" t="s">
        <v>202</v>
      </c>
      <c r="D42" s="63">
        <v>45923</v>
      </c>
      <c r="E42" s="64">
        <v>9058</v>
      </c>
      <c r="F42" s="65" t="s">
        <v>203</v>
      </c>
      <c r="G42" s="66" t="s">
        <v>161</v>
      </c>
      <c r="H42" s="66" t="s">
        <v>204</v>
      </c>
      <c r="I42" s="66" t="s">
        <v>205</v>
      </c>
      <c r="J42" s="66" t="s">
        <v>13</v>
      </c>
      <c r="K42" s="67" t="s">
        <v>147</v>
      </c>
      <c r="L42" s="68">
        <v>23500</v>
      </c>
      <c r="M42" s="68">
        <v>23500</v>
      </c>
      <c r="N42" s="69">
        <v>1</v>
      </c>
      <c r="O42" s="67">
        <v>1.3</v>
      </c>
      <c r="P42" s="70" t="s">
        <v>47</v>
      </c>
      <c r="Q42" s="70" t="s">
        <v>48</v>
      </c>
      <c r="R42" s="70" t="s">
        <v>48</v>
      </c>
      <c r="S42" s="70" t="str">
        <f>_xlfn.CONCAT('elenco_Progetti_Comunali-2025'!$P42,'elenco_Progetti_Comunali-2025'!$Q42,'elenco_Progetti_Comunali-2025'!$R42)</f>
        <v>CDD</v>
      </c>
      <c r="T42" s="71" t="s">
        <v>49</v>
      </c>
      <c r="U42" s="72" t="s">
        <v>423</v>
      </c>
    </row>
    <row r="43" spans="1:21" s="24" customFormat="1" ht="48" x14ac:dyDescent="0.25">
      <c r="A43" s="61">
        <v>42</v>
      </c>
      <c r="B43" s="62" t="str">
        <f>_xlfn.CONCAT('elenco_Progetti_Comunali-2025'!$F43,"-",'elenco_Progetti_Comunali-2025'!$H43)</f>
        <v>FORMIGINE-Acqua bene Comune</v>
      </c>
      <c r="C43" s="62" t="s">
        <v>206</v>
      </c>
      <c r="D43" s="63">
        <v>45930</v>
      </c>
      <c r="E43" s="64">
        <v>9331</v>
      </c>
      <c r="F43" s="65" t="s">
        <v>207</v>
      </c>
      <c r="G43" s="66" t="s">
        <v>132</v>
      </c>
      <c r="H43" s="66" t="s">
        <v>208</v>
      </c>
      <c r="I43" s="66" t="s">
        <v>209</v>
      </c>
      <c r="J43" s="66" t="s">
        <v>13</v>
      </c>
      <c r="K43" s="67" t="s">
        <v>46</v>
      </c>
      <c r="L43" s="68">
        <v>16470</v>
      </c>
      <c r="M43" s="68">
        <v>16470</v>
      </c>
      <c r="N43" s="69">
        <v>1</v>
      </c>
      <c r="O43" s="67">
        <v>4.53</v>
      </c>
      <c r="P43" s="70" t="s">
        <v>47</v>
      </c>
      <c r="Q43" s="70" t="s">
        <v>48</v>
      </c>
      <c r="R43" s="70" t="s">
        <v>47</v>
      </c>
      <c r="S43" s="70" t="str">
        <f>_xlfn.CONCAT('elenco_Progetti_Comunali-2025'!$P43,'elenco_Progetti_Comunali-2025'!$Q43,'elenco_Progetti_Comunali-2025'!$R43)</f>
        <v>CDC</v>
      </c>
      <c r="T43" s="71" t="s">
        <v>49</v>
      </c>
      <c r="U43" s="72" t="s">
        <v>424</v>
      </c>
    </row>
    <row r="44" spans="1:21" s="24" customFormat="1" ht="48" x14ac:dyDescent="0.25">
      <c r="A44" s="61">
        <v>43</v>
      </c>
      <c r="B44" s="62" t="str">
        <f>_xlfn.CONCAT('elenco_Progetti_Comunali-2025'!$F44,"-",'elenco_Progetti_Comunali-2025'!$H44)</f>
        <v>FORMIGINE-Ecosorgente Magreta</v>
      </c>
      <c r="C44" s="62" t="s">
        <v>210</v>
      </c>
      <c r="D44" s="63">
        <v>45930</v>
      </c>
      <c r="E44" s="64">
        <v>9329</v>
      </c>
      <c r="F44" s="65" t="s">
        <v>207</v>
      </c>
      <c r="G44" s="66" t="s">
        <v>132</v>
      </c>
      <c r="H44" s="66" t="s">
        <v>211</v>
      </c>
      <c r="I44" s="66" t="s">
        <v>212</v>
      </c>
      <c r="J44" s="66" t="s">
        <v>13</v>
      </c>
      <c r="K44" s="67" t="s">
        <v>46</v>
      </c>
      <c r="L44" s="68">
        <v>16726</v>
      </c>
      <c r="M44" s="68">
        <v>16726</v>
      </c>
      <c r="N44" s="69">
        <v>1</v>
      </c>
      <c r="O44" s="67">
        <v>19.920000000000002</v>
      </c>
      <c r="P44" s="70" t="s">
        <v>47</v>
      </c>
      <c r="Q44" s="70" t="s">
        <v>47</v>
      </c>
      <c r="R44" s="70" t="s">
        <v>68</v>
      </c>
      <c r="S44" s="70" t="str">
        <f>_xlfn.CONCAT('elenco_Progetti_Comunali-2025'!$P44,'elenco_Progetti_Comunali-2025'!$Q44,'elenco_Progetti_Comunali-2025'!$R44)</f>
        <v>CCB</v>
      </c>
      <c r="T44" s="71" t="s">
        <v>49</v>
      </c>
      <c r="U44" s="72" t="s">
        <v>424</v>
      </c>
    </row>
    <row r="45" spans="1:21" s="24" customFormat="1" ht="60" x14ac:dyDescent="0.25">
      <c r="A45" s="61">
        <v>44</v>
      </c>
      <c r="B45" s="62" t="str">
        <f>_xlfn.CONCAT('elenco_Progetti_Comunali-2025'!$F45,"-",'elenco_Progetti_Comunali-2025'!$H45)</f>
        <v>GATTATICO-ONDE ROSA</v>
      </c>
      <c r="C45" s="62" t="s">
        <v>213</v>
      </c>
      <c r="D45" s="63">
        <v>45929</v>
      </c>
      <c r="E45" s="64">
        <v>9300</v>
      </c>
      <c r="F45" s="65" t="s">
        <v>214</v>
      </c>
      <c r="G45" s="66" t="s">
        <v>110</v>
      </c>
      <c r="H45" s="66" t="s">
        <v>215</v>
      </c>
      <c r="I45" s="66" t="s">
        <v>216</v>
      </c>
      <c r="J45" s="66" t="s">
        <v>13</v>
      </c>
      <c r="K45" s="67" t="s">
        <v>104</v>
      </c>
      <c r="L45" s="68">
        <v>9817.5</v>
      </c>
      <c r="M45" s="68">
        <v>9817.5</v>
      </c>
      <c r="N45" s="69">
        <v>1</v>
      </c>
      <c r="O45" s="67">
        <v>0.61</v>
      </c>
      <c r="P45" s="70" t="s">
        <v>47</v>
      </c>
      <c r="Q45" s="70" t="s">
        <v>48</v>
      </c>
      <c r="R45" s="70" t="s">
        <v>48</v>
      </c>
      <c r="S45" s="70" t="str">
        <f>_xlfn.CONCAT('elenco_Progetti_Comunali-2025'!$P45,'elenco_Progetti_Comunali-2025'!$Q45,'elenco_Progetti_Comunali-2025'!$R45)</f>
        <v>CDD</v>
      </c>
      <c r="T45" s="71" t="s">
        <v>49</v>
      </c>
      <c r="U45" s="72" t="s">
        <v>425</v>
      </c>
    </row>
    <row r="46" spans="1:21" s="24" customFormat="1" ht="45" x14ac:dyDescent="0.25">
      <c r="A46" s="61">
        <v>45</v>
      </c>
      <c r="B46" s="62" t="str">
        <f>_xlfn.CONCAT('elenco_Progetti_Comunali-2025'!$F46,"-",'elenco_Progetti_Comunali-2025'!$H46)</f>
        <v>GRANAROLO DELL'EMILIA-TdPlasticFree</v>
      </c>
      <c r="C46" s="62" t="s">
        <v>217</v>
      </c>
      <c r="D46" s="63">
        <v>45929</v>
      </c>
      <c r="E46" s="64">
        <v>9250</v>
      </c>
      <c r="F46" s="65" t="s">
        <v>218</v>
      </c>
      <c r="G46" s="66" t="s">
        <v>52</v>
      </c>
      <c r="H46" s="66" t="s">
        <v>219</v>
      </c>
      <c r="I46" s="66" t="s">
        <v>220</v>
      </c>
      <c r="J46" s="66" t="s">
        <v>22</v>
      </c>
      <c r="K46" s="67" t="s">
        <v>55</v>
      </c>
      <c r="L46" s="68">
        <v>3971.1</v>
      </c>
      <c r="M46" s="68">
        <v>3971.1</v>
      </c>
      <c r="N46" s="69">
        <v>1</v>
      </c>
      <c r="O46" s="73">
        <v>0.6</v>
      </c>
      <c r="P46" s="70" t="s">
        <v>47</v>
      </c>
      <c r="Q46" s="70" t="s">
        <v>48</v>
      </c>
      <c r="R46" s="70" t="s">
        <v>48</v>
      </c>
      <c r="S46" s="70" t="str">
        <f>_xlfn.CONCAT('elenco_Progetti_Comunali-2025'!$P46,'elenco_Progetti_Comunali-2025'!$Q46,'elenco_Progetti_Comunali-2025'!$R46)</f>
        <v>CDD</v>
      </c>
      <c r="T46" s="71" t="s">
        <v>49</v>
      </c>
      <c r="U46" s="72" t="s">
        <v>426</v>
      </c>
    </row>
    <row r="47" spans="1:21" s="24" customFormat="1" ht="48" x14ac:dyDescent="0.25">
      <c r="A47" s="61">
        <v>46</v>
      </c>
      <c r="B47" s="62" t="str">
        <f>_xlfn.CONCAT('elenco_Progetti_Comunali-2025'!$F47,"-",'elenco_Progetti_Comunali-2025'!$H47)</f>
        <v>GRIZZANA MORANDI-Acqua Plastic Free</v>
      </c>
      <c r="C47" s="62" t="s">
        <v>221</v>
      </c>
      <c r="D47" s="63">
        <v>45930</v>
      </c>
      <c r="E47" s="64">
        <v>9396</v>
      </c>
      <c r="F47" s="65" t="s">
        <v>222</v>
      </c>
      <c r="G47" s="66" t="s">
        <v>52</v>
      </c>
      <c r="H47" s="66" t="s">
        <v>223</v>
      </c>
      <c r="I47" s="66" t="s">
        <v>224</v>
      </c>
      <c r="J47" s="66" t="s">
        <v>13</v>
      </c>
      <c r="K47" s="67" t="s">
        <v>55</v>
      </c>
      <c r="L47" s="68">
        <v>13444.4</v>
      </c>
      <c r="M47" s="68">
        <v>12755.52</v>
      </c>
      <c r="N47" s="69">
        <v>0.94876082234982606</v>
      </c>
      <c r="O47" s="73">
        <v>2</v>
      </c>
      <c r="P47" s="70" t="s">
        <v>47</v>
      </c>
      <c r="Q47" s="70" t="s">
        <v>48</v>
      </c>
      <c r="R47" s="70" t="s">
        <v>47</v>
      </c>
      <c r="S47" s="70" t="str">
        <f>_xlfn.CONCAT('elenco_Progetti_Comunali-2025'!$P47,'elenco_Progetti_Comunali-2025'!$Q47,'elenco_Progetti_Comunali-2025'!$R47)</f>
        <v>CDC</v>
      </c>
      <c r="T47" s="71" t="s">
        <v>49</v>
      </c>
      <c r="U47" s="72" t="s">
        <v>427</v>
      </c>
    </row>
    <row r="48" spans="1:21" s="24" customFormat="1" ht="48" x14ac:dyDescent="0.25">
      <c r="A48" s="61">
        <v>47</v>
      </c>
      <c r="B48" s="62" t="str">
        <f>_xlfn.CONCAT('elenco_Progetti_Comunali-2025'!$F48,"-",'elenco_Progetti_Comunali-2025'!$H48)</f>
        <v>IMOLA-Sorgenti di comunità nel Nuovo Circondario Imolese</v>
      </c>
      <c r="C48" s="62" t="s">
        <v>225</v>
      </c>
      <c r="D48" s="63">
        <v>45930</v>
      </c>
      <c r="E48" s="64">
        <v>9394</v>
      </c>
      <c r="F48" s="65" t="s">
        <v>226</v>
      </c>
      <c r="G48" s="66" t="s">
        <v>52</v>
      </c>
      <c r="H48" s="66" t="s">
        <v>227</v>
      </c>
      <c r="I48" s="66" t="s">
        <v>228</v>
      </c>
      <c r="J48" s="66" t="s">
        <v>13</v>
      </c>
      <c r="K48" s="67" t="s">
        <v>155</v>
      </c>
      <c r="L48" s="68">
        <v>136664.4</v>
      </c>
      <c r="M48" s="68">
        <v>129331.51999999999</v>
      </c>
      <c r="N48" s="69">
        <v>0.94634389058159984</v>
      </c>
      <c r="O48" s="73">
        <v>19</v>
      </c>
      <c r="P48" s="70" t="s">
        <v>47</v>
      </c>
      <c r="Q48" s="70" t="s">
        <v>48</v>
      </c>
      <c r="R48" s="70" t="s">
        <v>62</v>
      </c>
      <c r="S48" s="70" t="str">
        <f>_xlfn.CONCAT('elenco_Progetti_Comunali-2025'!$P48,'elenco_Progetti_Comunali-2025'!$Q48,'elenco_Progetti_Comunali-2025'!$R48)</f>
        <v>CDA</v>
      </c>
      <c r="T48" s="71" t="s">
        <v>49</v>
      </c>
      <c r="U48" s="72" t="s">
        <v>428</v>
      </c>
    </row>
    <row r="49" spans="1:21" s="24" customFormat="1" ht="60" x14ac:dyDescent="0.25">
      <c r="A49" s="61">
        <v>48</v>
      </c>
      <c r="B49" s="62" t="str">
        <f>_xlfn.CONCAT('elenco_Progetti_Comunali-2025'!$F49,"-",'elenco_Progetti_Comunali-2025'!$H49)</f>
        <v>LUGAGNANO VAL D'ARDA-realizzazione rete di erogatori di acqua potabile filtrata nelle scuole</v>
      </c>
      <c r="C49" s="62" t="s">
        <v>229</v>
      </c>
      <c r="D49" s="63">
        <v>45905</v>
      </c>
      <c r="E49" s="64">
        <v>8500</v>
      </c>
      <c r="F49" s="65" t="s">
        <v>230</v>
      </c>
      <c r="G49" s="66" t="s">
        <v>43</v>
      </c>
      <c r="H49" s="66" t="s">
        <v>231</v>
      </c>
      <c r="I49" s="66" t="s">
        <v>232</v>
      </c>
      <c r="J49" s="66" t="s">
        <v>22</v>
      </c>
      <c r="K49" s="67" t="s">
        <v>104</v>
      </c>
      <c r="L49" s="68">
        <v>5400</v>
      </c>
      <c r="M49" s="68">
        <v>5000</v>
      </c>
      <c r="N49" s="69">
        <v>0.92592592592592593</v>
      </c>
      <c r="O49" s="67">
        <v>2.75</v>
      </c>
      <c r="P49" s="70" t="s">
        <v>62</v>
      </c>
      <c r="Q49" s="70" t="s">
        <v>48</v>
      </c>
      <c r="R49" s="70" t="s">
        <v>48</v>
      </c>
      <c r="S49" s="70" t="str">
        <f>_xlfn.CONCAT('elenco_Progetti_Comunali-2025'!$P49,'elenco_Progetti_Comunali-2025'!$Q49,'elenco_Progetti_Comunali-2025'!$R49)</f>
        <v>ADD</v>
      </c>
      <c r="T49" s="71" t="s">
        <v>63</v>
      </c>
      <c r="U49" s="72" t="s">
        <v>429</v>
      </c>
    </row>
    <row r="50" spans="1:21" s="24" customFormat="1" ht="48" x14ac:dyDescent="0.25">
      <c r="A50" s="61">
        <v>49</v>
      </c>
      <c r="B50" s="62" t="str">
        <f>_xlfn.CONCAT('elenco_Progetti_Comunali-2025'!$F50,"-",'elenco_Progetti_Comunali-2025'!$H50)</f>
        <v>LUGO-+Erogatori-Bottigliette=+Ambiente</v>
      </c>
      <c r="C50" s="62" t="s">
        <v>233</v>
      </c>
      <c r="D50" s="63">
        <v>45929</v>
      </c>
      <c r="E50" s="64">
        <v>9273</v>
      </c>
      <c r="F50" s="65" t="s">
        <v>234</v>
      </c>
      <c r="G50" s="66" t="s">
        <v>123</v>
      </c>
      <c r="H50" s="66" t="s">
        <v>235</v>
      </c>
      <c r="I50" s="66" t="s">
        <v>236</v>
      </c>
      <c r="J50" s="66" t="s">
        <v>13</v>
      </c>
      <c r="K50" s="67" t="s">
        <v>46</v>
      </c>
      <c r="L50" s="68">
        <v>23656</v>
      </c>
      <c r="M50" s="68">
        <v>23656</v>
      </c>
      <c r="N50" s="69">
        <v>1</v>
      </c>
      <c r="O50" s="67">
        <v>8.6999999999999993</v>
      </c>
      <c r="P50" s="70" t="s">
        <v>47</v>
      </c>
      <c r="Q50" s="70" t="s">
        <v>48</v>
      </c>
      <c r="R50" s="70" t="s">
        <v>47</v>
      </c>
      <c r="S50" s="70" t="str">
        <f>_xlfn.CONCAT('elenco_Progetti_Comunali-2025'!$P50,'elenco_Progetti_Comunali-2025'!$Q50,'elenco_Progetti_Comunali-2025'!$R50)</f>
        <v>CDC</v>
      </c>
      <c r="T50" s="71" t="s">
        <v>49</v>
      </c>
      <c r="U50" s="72" t="s">
        <v>430</v>
      </c>
    </row>
    <row r="51" spans="1:21" s="24" customFormat="1" ht="45" x14ac:dyDescent="0.25">
      <c r="A51" s="61">
        <v>50</v>
      </c>
      <c r="B51" s="62" t="str">
        <f>_xlfn.CONCAT('elenco_Progetti_Comunali-2025'!$F51,"-",'elenco_Progetti_Comunali-2025'!$H51)</f>
        <v>LUGO-Book and Bike: ciclofficina e biblioteca del riuso</v>
      </c>
      <c r="C51" s="62" t="s">
        <v>237</v>
      </c>
      <c r="D51" s="63">
        <v>45930</v>
      </c>
      <c r="E51" s="64">
        <v>9355</v>
      </c>
      <c r="F51" s="65" t="s">
        <v>234</v>
      </c>
      <c r="G51" s="66" t="s">
        <v>123</v>
      </c>
      <c r="H51" s="66" t="s">
        <v>238</v>
      </c>
      <c r="I51" s="66" t="s">
        <v>239</v>
      </c>
      <c r="J51" s="66" t="s">
        <v>13</v>
      </c>
      <c r="K51" s="67" t="s">
        <v>147</v>
      </c>
      <c r="L51" s="68">
        <v>30000</v>
      </c>
      <c r="M51" s="68">
        <v>30000</v>
      </c>
      <c r="N51" s="69">
        <v>1</v>
      </c>
      <c r="O51" s="67">
        <v>2</v>
      </c>
      <c r="P51" s="70" t="s">
        <v>86</v>
      </c>
      <c r="Q51" s="70" t="s">
        <v>68</v>
      </c>
      <c r="R51" s="70" t="s">
        <v>48</v>
      </c>
      <c r="S51" s="70" t="str">
        <f>_xlfn.CONCAT('elenco_Progetti_Comunali-2025'!$P51,'elenco_Progetti_Comunali-2025'!$Q51,'elenco_Progetti_Comunali-2025'!$R51)</f>
        <v>EBD</v>
      </c>
      <c r="T51" s="71" t="s">
        <v>87</v>
      </c>
      <c r="U51" s="72" t="s">
        <v>431</v>
      </c>
    </row>
    <row r="52" spans="1:21" s="24" customFormat="1" ht="45" x14ac:dyDescent="0.25">
      <c r="A52" s="61">
        <v>51</v>
      </c>
      <c r="B52" s="62" t="str">
        <f>_xlfn.CONCAT('elenco_Progetti_Comunali-2025'!$F52,"-",'elenco_Progetti_Comunali-2025'!$H52)</f>
        <v>MARZABOTTO-Acqua per tutti</v>
      </c>
      <c r="C52" s="62" t="s">
        <v>240</v>
      </c>
      <c r="D52" s="63">
        <v>45930</v>
      </c>
      <c r="E52" s="64">
        <v>9378</v>
      </c>
      <c r="F52" s="65" t="s">
        <v>241</v>
      </c>
      <c r="G52" s="66" t="s">
        <v>52</v>
      </c>
      <c r="H52" s="66" t="s">
        <v>242</v>
      </c>
      <c r="I52" s="66" t="s">
        <v>243</v>
      </c>
      <c r="J52" s="66" t="s">
        <v>13</v>
      </c>
      <c r="K52" s="67" t="s">
        <v>55</v>
      </c>
      <c r="L52" s="68">
        <v>6124.4</v>
      </c>
      <c r="M52" s="68">
        <v>6124.4</v>
      </c>
      <c r="N52" s="69">
        <v>1</v>
      </c>
      <c r="O52" s="73">
        <v>0.3</v>
      </c>
      <c r="P52" s="70" t="s">
        <v>47</v>
      </c>
      <c r="Q52" s="70" t="s">
        <v>48</v>
      </c>
      <c r="R52" s="70" t="s">
        <v>48</v>
      </c>
      <c r="S52" s="70" t="str">
        <f>_xlfn.CONCAT('elenco_Progetti_Comunali-2025'!$P52,'elenco_Progetti_Comunali-2025'!$Q52,'elenco_Progetti_Comunali-2025'!$R52)</f>
        <v>CDD</v>
      </c>
      <c r="T52" s="71" t="s">
        <v>49</v>
      </c>
      <c r="U52" s="72" t="s">
        <v>432</v>
      </c>
    </row>
    <row r="53" spans="1:21" s="24" customFormat="1" ht="48" x14ac:dyDescent="0.25">
      <c r="A53" s="61">
        <v>52</v>
      </c>
      <c r="B53" s="62" t="str">
        <f>_xlfn.CONCAT('elenco_Progetti_Comunali-2025'!$F53,"-",'elenco_Progetti_Comunali-2025'!$H53)</f>
        <v>MARZABOTTO-IO DONNA RI_USO E MIO RI-CICLO</v>
      </c>
      <c r="C53" s="62" t="s">
        <v>244</v>
      </c>
      <c r="D53" s="63">
        <v>45930</v>
      </c>
      <c r="E53" s="64">
        <v>9377</v>
      </c>
      <c r="F53" s="65" t="s">
        <v>241</v>
      </c>
      <c r="G53" s="66" t="s">
        <v>52</v>
      </c>
      <c r="H53" s="66" t="s">
        <v>245</v>
      </c>
      <c r="I53" s="66" t="s">
        <v>246</v>
      </c>
      <c r="J53" s="66" t="s">
        <v>13</v>
      </c>
      <c r="K53" s="67" t="s">
        <v>55</v>
      </c>
      <c r="L53" s="68">
        <v>3872</v>
      </c>
      <c r="M53" s="68">
        <v>3872</v>
      </c>
      <c r="N53" s="69">
        <v>1</v>
      </c>
      <c r="O53" s="73">
        <v>0.21</v>
      </c>
      <c r="P53" s="70" t="s">
        <v>47</v>
      </c>
      <c r="Q53" s="70" t="s">
        <v>48</v>
      </c>
      <c r="R53" s="70" t="s">
        <v>48</v>
      </c>
      <c r="S53" s="70" t="str">
        <f>_xlfn.CONCAT('elenco_Progetti_Comunali-2025'!$P53,'elenco_Progetti_Comunali-2025'!$Q53,'elenco_Progetti_Comunali-2025'!$R53)</f>
        <v>CDD</v>
      </c>
      <c r="T53" s="71" t="s">
        <v>49</v>
      </c>
      <c r="U53" s="72" t="s">
        <v>432</v>
      </c>
    </row>
    <row r="54" spans="1:21" s="24" customFormat="1" ht="60" x14ac:dyDescent="0.25">
      <c r="A54" s="61">
        <v>53</v>
      </c>
      <c r="B54" s="62" t="str">
        <f>_xlfn.CONCAT('elenco_Progetti_Comunali-2025'!$F54,"-",'elenco_Progetti_Comunali-2025'!$H54)</f>
        <v>MODENA-AQUAPERVIA (refrigerette) - L'acqua buona di Modena</v>
      </c>
      <c r="C54" s="62" t="s">
        <v>247</v>
      </c>
      <c r="D54" s="63">
        <v>45930</v>
      </c>
      <c r="E54" s="64">
        <v>9376</v>
      </c>
      <c r="F54" s="65" t="s">
        <v>248</v>
      </c>
      <c r="G54" s="66" t="s">
        <v>132</v>
      </c>
      <c r="H54" s="66" t="s">
        <v>249</v>
      </c>
      <c r="I54" s="66" t="s">
        <v>250</v>
      </c>
      <c r="J54" s="66" t="s">
        <v>13</v>
      </c>
      <c r="K54" s="67" t="s">
        <v>46</v>
      </c>
      <c r="L54" s="68">
        <v>97879</v>
      </c>
      <c r="M54" s="68">
        <v>97879</v>
      </c>
      <c r="N54" s="69">
        <v>1</v>
      </c>
      <c r="O54" s="67">
        <v>64.8</v>
      </c>
      <c r="P54" s="70" t="s">
        <v>47</v>
      </c>
      <c r="Q54" s="70" t="s">
        <v>48</v>
      </c>
      <c r="R54" s="70" t="s">
        <v>62</v>
      </c>
      <c r="S54" s="70" t="str">
        <f>_xlfn.CONCAT('elenco_Progetti_Comunali-2025'!$P54,'elenco_Progetti_Comunali-2025'!$Q54,'elenco_Progetti_Comunali-2025'!$R54)</f>
        <v>CDA</v>
      </c>
      <c r="T54" s="71" t="s">
        <v>49</v>
      </c>
      <c r="U54" s="72" t="s">
        <v>433</v>
      </c>
    </row>
    <row r="55" spans="1:21" s="24" customFormat="1" ht="45" x14ac:dyDescent="0.25">
      <c r="A55" s="61">
        <v>54</v>
      </c>
      <c r="B55" s="62" t="str">
        <f>_xlfn.CONCAT('elenco_Progetti_Comunali-2025'!$F55,"-",'elenco_Progetti_Comunali-2025'!$H55)</f>
        <v>MONTECCHIO EMILIA-ECO_ BIMBO il Futuro è Lavabile</v>
      </c>
      <c r="C55" s="62" t="s">
        <v>251</v>
      </c>
      <c r="D55" s="63">
        <v>45930</v>
      </c>
      <c r="E55" s="64">
        <v>9369</v>
      </c>
      <c r="F55" s="65" t="s">
        <v>252</v>
      </c>
      <c r="G55" s="66" t="s">
        <v>110</v>
      </c>
      <c r="H55" s="66" t="s">
        <v>118</v>
      </c>
      <c r="I55" s="66" t="s">
        <v>253</v>
      </c>
      <c r="J55" s="66" t="s">
        <v>13</v>
      </c>
      <c r="K55" s="67" t="s">
        <v>104</v>
      </c>
      <c r="L55" s="68">
        <v>14355</v>
      </c>
      <c r="M55" s="68">
        <v>14355</v>
      </c>
      <c r="N55" s="69">
        <v>1</v>
      </c>
      <c r="O55" s="67">
        <v>55.5</v>
      </c>
      <c r="P55" s="70" t="s">
        <v>47</v>
      </c>
      <c r="Q55" s="70" t="s">
        <v>48</v>
      </c>
      <c r="R55" s="70" t="s">
        <v>62</v>
      </c>
      <c r="S55" s="70" t="str">
        <f>_xlfn.CONCAT('elenco_Progetti_Comunali-2025'!$P55,'elenco_Progetti_Comunali-2025'!$Q55,'elenco_Progetti_Comunali-2025'!$R55)</f>
        <v>CDA</v>
      </c>
      <c r="T55" s="71" t="s">
        <v>49</v>
      </c>
      <c r="U55" s="72" t="s">
        <v>434</v>
      </c>
    </row>
    <row r="56" spans="1:21" s="24" customFormat="1" ht="45" x14ac:dyDescent="0.25">
      <c r="A56" s="61">
        <v>55</v>
      </c>
      <c r="B56" s="62" t="str">
        <f>_xlfn.CONCAT('elenco_Progetti_Comunali-2025'!$F56,"-",'elenco_Progetti_Comunali-2025'!$H56)</f>
        <v>MONTECCHIO EMILIA-IO DONNA RI-USO</v>
      </c>
      <c r="C56" s="62" t="s">
        <v>254</v>
      </c>
      <c r="D56" s="63">
        <v>45930</v>
      </c>
      <c r="E56" s="64">
        <v>9372</v>
      </c>
      <c r="F56" s="65" t="s">
        <v>252</v>
      </c>
      <c r="G56" s="66" t="s">
        <v>110</v>
      </c>
      <c r="H56" s="66" t="s">
        <v>97</v>
      </c>
      <c r="I56" s="66" t="s">
        <v>255</v>
      </c>
      <c r="J56" s="66" t="s">
        <v>13</v>
      </c>
      <c r="K56" s="67" t="s">
        <v>104</v>
      </c>
      <c r="L56" s="68">
        <v>10098</v>
      </c>
      <c r="M56" s="68">
        <v>10098</v>
      </c>
      <c r="N56" s="69">
        <v>1</v>
      </c>
      <c r="O56" s="67">
        <v>1.47</v>
      </c>
      <c r="P56" s="70" t="s">
        <v>47</v>
      </c>
      <c r="Q56" s="70" t="s">
        <v>48</v>
      </c>
      <c r="R56" s="70" t="s">
        <v>48</v>
      </c>
      <c r="S56" s="70" t="str">
        <f>_xlfn.CONCAT('elenco_Progetti_Comunali-2025'!$P56,'elenco_Progetti_Comunali-2025'!$Q56,'elenco_Progetti_Comunali-2025'!$R56)</f>
        <v>CDD</v>
      </c>
      <c r="T56" s="71" t="s">
        <v>49</v>
      </c>
      <c r="U56" s="72" t="s">
        <v>434</v>
      </c>
    </row>
    <row r="57" spans="1:21" s="24" customFormat="1" ht="45" x14ac:dyDescent="0.25">
      <c r="A57" s="61">
        <v>56</v>
      </c>
      <c r="B57" s="62" t="str">
        <f>_xlfn.CONCAT('elenco_Progetti_Comunali-2025'!$F57,"-",'elenco_Progetti_Comunali-2025'!$H57)</f>
        <v>MONTECCHIO EMILIA-STOVIGLIOTECA COMUNALE</v>
      </c>
      <c r="C57" s="62" t="s">
        <v>256</v>
      </c>
      <c r="D57" s="63">
        <v>45930</v>
      </c>
      <c r="E57" s="64">
        <v>9374</v>
      </c>
      <c r="F57" s="65" t="s">
        <v>252</v>
      </c>
      <c r="G57" s="66" t="s">
        <v>110</v>
      </c>
      <c r="H57" s="66" t="s">
        <v>257</v>
      </c>
      <c r="I57" s="66" t="s">
        <v>258</v>
      </c>
      <c r="J57" s="66" t="s">
        <v>13</v>
      </c>
      <c r="K57" s="67" t="s">
        <v>104</v>
      </c>
      <c r="L57" s="68">
        <v>29952.760000000002</v>
      </c>
      <c r="M57" s="68">
        <v>29952.760000000002</v>
      </c>
      <c r="N57" s="69">
        <v>1</v>
      </c>
      <c r="O57" s="67">
        <v>0.36</v>
      </c>
      <c r="P57" s="70" t="s">
        <v>47</v>
      </c>
      <c r="Q57" s="70" t="s">
        <v>48</v>
      </c>
      <c r="R57" s="70" t="s">
        <v>48</v>
      </c>
      <c r="S57" s="70" t="str">
        <f>_xlfn.CONCAT('elenco_Progetti_Comunali-2025'!$P57,'elenco_Progetti_Comunali-2025'!$Q57,'elenco_Progetti_Comunali-2025'!$R57)</f>
        <v>CDD</v>
      </c>
      <c r="T57" s="71" t="s">
        <v>49</v>
      </c>
      <c r="U57" s="72" t="s">
        <v>434</v>
      </c>
    </row>
    <row r="58" spans="1:21" s="24" customFormat="1" ht="45" x14ac:dyDescent="0.25">
      <c r="A58" s="61">
        <v>57</v>
      </c>
      <c r="B58" s="62" t="str">
        <f>_xlfn.CONCAT('elenco_Progetti_Comunali-2025'!$F58,"-",'elenco_Progetti_Comunali-2025'!$H58)</f>
        <v>MONTERENZIO-Eco bimbo- Pannolini riutilizzabili</v>
      </c>
      <c r="C58" s="62" t="s">
        <v>259</v>
      </c>
      <c r="D58" s="63">
        <v>45930</v>
      </c>
      <c r="E58" s="64">
        <v>9367</v>
      </c>
      <c r="F58" s="65" t="s">
        <v>260</v>
      </c>
      <c r="G58" s="66" t="s">
        <v>52</v>
      </c>
      <c r="H58" s="66" t="s">
        <v>261</v>
      </c>
      <c r="I58" s="66" t="s">
        <v>262</v>
      </c>
      <c r="J58" s="66" t="s">
        <v>13</v>
      </c>
      <c r="K58" s="67" t="s">
        <v>55</v>
      </c>
      <c r="L58" s="68">
        <v>9072</v>
      </c>
      <c r="M58" s="68">
        <v>9072</v>
      </c>
      <c r="N58" s="69">
        <v>1</v>
      </c>
      <c r="O58" s="73">
        <v>11.2</v>
      </c>
      <c r="P58" s="70" t="s">
        <v>47</v>
      </c>
      <c r="Q58" s="70" t="s">
        <v>48</v>
      </c>
      <c r="R58" s="70" t="s">
        <v>68</v>
      </c>
      <c r="S58" s="70" t="str">
        <f>_xlfn.CONCAT('elenco_Progetti_Comunali-2025'!$P58,'elenco_Progetti_Comunali-2025'!$Q58,'elenco_Progetti_Comunali-2025'!$R58)</f>
        <v>CDB</v>
      </c>
      <c r="T58" s="71" t="s">
        <v>49</v>
      </c>
      <c r="U58" s="72" t="s">
        <v>435</v>
      </c>
    </row>
    <row r="59" spans="1:21" s="24" customFormat="1" ht="45" x14ac:dyDescent="0.25">
      <c r="A59" s="61">
        <v>58</v>
      </c>
      <c r="B59" s="62" t="str">
        <f>_xlfn.CONCAT('elenco_Progetti_Comunali-2025'!$F59,"-",'elenco_Progetti_Comunali-2025'!$H59)</f>
        <v>MONTERENZIO-IO DONNA RI_USO</v>
      </c>
      <c r="C59" s="62" t="s">
        <v>263</v>
      </c>
      <c r="D59" s="63">
        <v>45930</v>
      </c>
      <c r="E59" s="64">
        <v>9368</v>
      </c>
      <c r="F59" s="65" t="s">
        <v>260</v>
      </c>
      <c r="G59" s="66" t="s">
        <v>52</v>
      </c>
      <c r="H59" s="66" t="s">
        <v>264</v>
      </c>
      <c r="I59" s="66" t="s">
        <v>265</v>
      </c>
      <c r="J59" s="66" t="s">
        <v>13</v>
      </c>
      <c r="K59" s="67" t="s">
        <v>55</v>
      </c>
      <c r="L59" s="68">
        <v>9985.7999999999993</v>
      </c>
      <c r="M59" s="68">
        <v>9985.7999999999993</v>
      </c>
      <c r="N59" s="69">
        <v>1</v>
      </c>
      <c r="O59" s="73">
        <v>0.4</v>
      </c>
      <c r="P59" s="70" t="s">
        <v>47</v>
      </c>
      <c r="Q59" s="70" t="s">
        <v>48</v>
      </c>
      <c r="R59" s="70" t="s">
        <v>48</v>
      </c>
      <c r="S59" s="70" t="str">
        <f>_xlfn.CONCAT('elenco_Progetti_Comunali-2025'!$P59,'elenco_Progetti_Comunali-2025'!$Q59,'elenco_Progetti_Comunali-2025'!$R59)</f>
        <v>CDD</v>
      </c>
      <c r="T59" s="71" t="s">
        <v>49</v>
      </c>
      <c r="U59" s="72" t="s">
        <v>435</v>
      </c>
    </row>
    <row r="60" spans="1:21" s="24" customFormat="1" ht="48" x14ac:dyDescent="0.25">
      <c r="A60" s="61">
        <v>59</v>
      </c>
      <c r="B60" s="62" t="str">
        <f>_xlfn.CONCAT('elenco_Progetti_Comunali-2025'!$F60,"-",'elenco_Progetti_Comunali-2025'!$H60)</f>
        <v>MONZUNO-ABC Acqua Bene Comune</v>
      </c>
      <c r="C60" s="62" t="s">
        <v>266</v>
      </c>
      <c r="D60" s="63">
        <v>45897</v>
      </c>
      <c r="E60" s="64">
        <v>8254</v>
      </c>
      <c r="F60" s="65" t="s">
        <v>267</v>
      </c>
      <c r="G60" s="66" t="s">
        <v>52</v>
      </c>
      <c r="H60" s="66" t="s">
        <v>268</v>
      </c>
      <c r="I60" s="66" t="s">
        <v>269</v>
      </c>
      <c r="J60" s="66" t="s">
        <v>13</v>
      </c>
      <c r="K60" s="67" t="s">
        <v>55</v>
      </c>
      <c r="L60" s="68">
        <v>22082</v>
      </c>
      <c r="M60" s="68">
        <v>19665.599999999999</v>
      </c>
      <c r="N60" s="69">
        <v>0.89057150620414816</v>
      </c>
      <c r="O60" s="73">
        <v>1</v>
      </c>
      <c r="P60" s="70" t="s">
        <v>47</v>
      </c>
      <c r="Q60" s="70" t="s">
        <v>48</v>
      </c>
      <c r="R60" s="70" t="s">
        <v>48</v>
      </c>
      <c r="S60" s="70" t="str">
        <f>_xlfn.CONCAT('elenco_Progetti_Comunali-2025'!$P60,'elenco_Progetti_Comunali-2025'!$Q60,'elenco_Progetti_Comunali-2025'!$R60)</f>
        <v>CDD</v>
      </c>
      <c r="T60" s="71" t="s">
        <v>49</v>
      </c>
      <c r="U60" s="72" t="s">
        <v>436</v>
      </c>
    </row>
    <row r="61" spans="1:21" s="24" customFormat="1" ht="48" x14ac:dyDescent="0.25">
      <c r="A61" s="61">
        <v>60</v>
      </c>
      <c r="B61" s="62" t="str">
        <f>_xlfn.CONCAT('elenco_Progetti_Comunali-2025'!$F61,"-",'elenco_Progetti_Comunali-2025'!$H61)</f>
        <v>NOVELLARA-“IO DONNA RI-USO – ogni ciclo conta” e “ECO_BIMBO – il futuro è lavabile”</v>
      </c>
      <c r="C61" s="62" t="s">
        <v>270</v>
      </c>
      <c r="D61" s="63">
        <v>45931</v>
      </c>
      <c r="E61" s="64">
        <v>9420</v>
      </c>
      <c r="F61" s="65" t="s">
        <v>271</v>
      </c>
      <c r="G61" s="66" t="s">
        <v>110</v>
      </c>
      <c r="H61" s="66" t="s">
        <v>272</v>
      </c>
      <c r="I61" s="66" t="s">
        <v>273</v>
      </c>
      <c r="J61" s="66" t="s">
        <v>13</v>
      </c>
      <c r="K61" s="67" t="s">
        <v>104</v>
      </c>
      <c r="L61" s="68">
        <v>29744</v>
      </c>
      <c r="M61" s="68">
        <v>29744</v>
      </c>
      <c r="N61" s="69">
        <v>1</v>
      </c>
      <c r="O61" s="67">
        <v>57.27</v>
      </c>
      <c r="P61" s="70" t="s">
        <v>47</v>
      </c>
      <c r="Q61" s="70" t="s">
        <v>48</v>
      </c>
      <c r="R61" s="70" t="s">
        <v>62</v>
      </c>
      <c r="S61" s="70" t="str">
        <f>_xlfn.CONCAT('elenco_Progetti_Comunali-2025'!$P61,'elenco_Progetti_Comunali-2025'!$Q61,'elenco_Progetti_Comunali-2025'!$R61)</f>
        <v>CDA</v>
      </c>
      <c r="T61" s="71" t="s">
        <v>49</v>
      </c>
      <c r="U61" s="72" t="s">
        <v>437</v>
      </c>
    </row>
    <row r="62" spans="1:21" s="24" customFormat="1" ht="45" x14ac:dyDescent="0.25">
      <c r="A62" s="61">
        <v>61</v>
      </c>
      <c r="B62" s="62" t="str">
        <f>_xlfn.CONCAT('elenco_Progetti_Comunali-2025'!$F62,"-",'elenco_Progetti_Comunali-2025'!$H62)</f>
        <v>PIACENZA-CASA DELL’ACQUA PER IL QUARTIERE 2000</v>
      </c>
      <c r="C62" s="62" t="s">
        <v>274</v>
      </c>
      <c r="D62" s="63">
        <v>45931</v>
      </c>
      <c r="E62" s="64">
        <v>9419</v>
      </c>
      <c r="F62" s="65" t="s">
        <v>275</v>
      </c>
      <c r="G62" s="66" t="s">
        <v>43</v>
      </c>
      <c r="H62" s="66" t="s">
        <v>276</v>
      </c>
      <c r="I62" s="66" t="s">
        <v>277</v>
      </c>
      <c r="J62" s="66" t="s">
        <v>13</v>
      </c>
      <c r="K62" s="67" t="s">
        <v>104</v>
      </c>
      <c r="L62" s="68">
        <v>43920</v>
      </c>
      <c r="M62" s="68">
        <v>43920</v>
      </c>
      <c r="N62" s="69">
        <v>1</v>
      </c>
      <c r="O62" s="67">
        <v>91.2</v>
      </c>
      <c r="P62" s="70" t="s">
        <v>47</v>
      </c>
      <c r="Q62" s="70" t="s">
        <v>48</v>
      </c>
      <c r="R62" s="70" t="s">
        <v>62</v>
      </c>
      <c r="S62" s="70" t="str">
        <f>_xlfn.CONCAT('elenco_Progetti_Comunali-2025'!$P62,'elenco_Progetti_Comunali-2025'!$Q62,'elenco_Progetti_Comunali-2025'!$R62)</f>
        <v>CDA</v>
      </c>
      <c r="T62" s="71" t="s">
        <v>49</v>
      </c>
      <c r="U62" s="72" t="s">
        <v>438</v>
      </c>
    </row>
    <row r="63" spans="1:21" s="24" customFormat="1" ht="45" x14ac:dyDescent="0.25">
      <c r="A63" s="61">
        <v>62</v>
      </c>
      <c r="B63" s="62" t="str">
        <f>_xlfn.CONCAT('elenco_Progetti_Comunali-2025'!$F63,"-",'elenco_Progetti_Comunali-2025'!$H63)</f>
        <v>POGGIO TORRIANA-RIDUCIAMO LA PLASTICA</v>
      </c>
      <c r="C63" s="62" t="s">
        <v>278</v>
      </c>
      <c r="D63" s="63">
        <v>45930</v>
      </c>
      <c r="E63" s="64">
        <v>9340</v>
      </c>
      <c r="F63" s="65" t="s">
        <v>279</v>
      </c>
      <c r="G63" s="66" t="s">
        <v>182</v>
      </c>
      <c r="H63" s="66" t="s">
        <v>280</v>
      </c>
      <c r="I63" s="66" t="s">
        <v>281</v>
      </c>
      <c r="J63" s="66" t="s">
        <v>13</v>
      </c>
      <c r="K63" s="67" t="s">
        <v>147</v>
      </c>
      <c r="L63" s="68">
        <v>10797</v>
      </c>
      <c r="M63" s="68">
        <v>10638</v>
      </c>
      <c r="N63" s="69">
        <v>0.98527368713531538</v>
      </c>
      <c r="O63" s="67">
        <v>0.6</v>
      </c>
      <c r="P63" s="70" t="s">
        <v>47</v>
      </c>
      <c r="Q63" s="70" t="s">
        <v>48</v>
      </c>
      <c r="R63" s="70" t="s">
        <v>48</v>
      </c>
      <c r="S63" s="70" t="str">
        <f>_xlfn.CONCAT('elenco_Progetti_Comunali-2025'!$P63,'elenco_Progetti_Comunali-2025'!$Q63,'elenco_Progetti_Comunali-2025'!$R63)</f>
        <v>CDD</v>
      </c>
      <c r="T63" s="71" t="s">
        <v>49</v>
      </c>
      <c r="U63" s="72" t="s">
        <v>439</v>
      </c>
    </row>
    <row r="64" spans="1:21" s="24" customFormat="1" ht="45" x14ac:dyDescent="0.25">
      <c r="A64" s="61">
        <v>63</v>
      </c>
      <c r="B64" s="62" t="str">
        <f>_xlfn.CONCAT('elenco_Progetti_Comunali-2025'!$F64,"-",'elenco_Progetti_Comunali-2025'!$H64)</f>
        <v>PORTOMAGGIORE-LIBERI DI BERE</v>
      </c>
      <c r="C64" s="62" t="s">
        <v>463</v>
      </c>
      <c r="D64" s="63">
        <v>46003</v>
      </c>
      <c r="E64" s="64">
        <v>12161</v>
      </c>
      <c r="F64" s="65" t="s">
        <v>467</v>
      </c>
      <c r="G64" s="66" t="s">
        <v>59</v>
      </c>
      <c r="H64" s="66" t="s">
        <v>464</v>
      </c>
      <c r="I64" s="66" t="s">
        <v>466</v>
      </c>
      <c r="J64" s="66" t="s">
        <v>13</v>
      </c>
      <c r="K64" s="67" t="s">
        <v>147</v>
      </c>
      <c r="L64" s="68">
        <v>28000</v>
      </c>
      <c r="M64" s="68">
        <v>28000</v>
      </c>
      <c r="N64" s="69">
        <v>1</v>
      </c>
      <c r="O64" s="73">
        <v>1.03</v>
      </c>
      <c r="P64" s="70" t="s">
        <v>47</v>
      </c>
      <c r="Q64" s="70" t="s">
        <v>48</v>
      </c>
      <c r="R64" s="70" t="s">
        <v>48</v>
      </c>
      <c r="S64" s="70" t="str">
        <f>_xlfn.CONCAT('elenco_Progetti_Comunali-2025'!$P89,'elenco_Progetti_Comunali-2025'!$Q89,'elenco_Progetti_Comunali-2025'!$R89)</f>
        <v>CDD</v>
      </c>
      <c r="T64" s="71" t="s">
        <v>49</v>
      </c>
      <c r="U64" s="72" t="s">
        <v>465</v>
      </c>
    </row>
    <row r="65" spans="1:21" s="24" customFormat="1" ht="48" x14ac:dyDescent="0.25">
      <c r="A65" s="61">
        <v>64</v>
      </c>
      <c r="B65" s="62" t="str">
        <f>_xlfn.CONCAT('elenco_Progetti_Comunali-2025'!$F65,"-",'elenco_Progetti_Comunali-2025'!$H65)</f>
        <v>QUATTRO CASTELLA-Nuova casa dell'acqua presso Puianello</v>
      </c>
      <c r="C65" s="62" t="s">
        <v>282</v>
      </c>
      <c r="D65" s="63">
        <v>45926</v>
      </c>
      <c r="E65" s="64">
        <v>9223</v>
      </c>
      <c r="F65" s="65" t="s">
        <v>283</v>
      </c>
      <c r="G65" s="66" t="s">
        <v>110</v>
      </c>
      <c r="H65" s="66" t="s">
        <v>284</v>
      </c>
      <c r="I65" s="66" t="s">
        <v>285</v>
      </c>
      <c r="J65" s="66" t="s">
        <v>13</v>
      </c>
      <c r="K65" s="67" t="s">
        <v>104</v>
      </c>
      <c r="L65" s="68">
        <v>23000.001999999997</v>
      </c>
      <c r="M65" s="68">
        <v>23000.001999999997</v>
      </c>
      <c r="N65" s="69">
        <v>1</v>
      </c>
      <c r="O65" s="67">
        <v>36</v>
      </c>
      <c r="P65" s="70" t="s">
        <v>47</v>
      </c>
      <c r="Q65" s="70" t="s">
        <v>48</v>
      </c>
      <c r="R65" s="70" t="s">
        <v>68</v>
      </c>
      <c r="S65" s="70" t="str">
        <f>_xlfn.CONCAT('elenco_Progetti_Comunali-2025'!$P64,'elenco_Progetti_Comunali-2025'!$Q64,'elenco_Progetti_Comunali-2025'!$R64)</f>
        <v>CDD</v>
      </c>
      <c r="T65" s="71" t="s">
        <v>49</v>
      </c>
      <c r="U65" s="72" t="s">
        <v>440</v>
      </c>
    </row>
    <row r="66" spans="1:21" s="24" customFormat="1" ht="48" x14ac:dyDescent="0.25">
      <c r="A66" s="61">
        <v>65</v>
      </c>
      <c r="B66" s="62" t="str">
        <f>_xlfn.CONCAT('elenco_Progetti_Comunali-2025'!$F66,"-",'elenco_Progetti_Comunali-2025'!$H66)</f>
        <v>RAVENNA-Café repair Ravenna</v>
      </c>
      <c r="C66" s="62" t="s">
        <v>286</v>
      </c>
      <c r="D66" s="63">
        <v>45930</v>
      </c>
      <c r="E66" s="64">
        <v>9360</v>
      </c>
      <c r="F66" s="65" t="s">
        <v>287</v>
      </c>
      <c r="G66" s="66" t="s">
        <v>123</v>
      </c>
      <c r="H66" s="66" t="s">
        <v>288</v>
      </c>
      <c r="I66" s="66" t="s">
        <v>289</v>
      </c>
      <c r="J66" s="66" t="s">
        <v>13</v>
      </c>
      <c r="K66" s="67" t="s">
        <v>147</v>
      </c>
      <c r="L66" s="68">
        <v>39400</v>
      </c>
      <c r="M66" s="68">
        <v>39400</v>
      </c>
      <c r="N66" s="69">
        <v>1</v>
      </c>
      <c r="O66" s="67">
        <v>0.05</v>
      </c>
      <c r="P66" s="70" t="s">
        <v>86</v>
      </c>
      <c r="Q66" s="70" t="s">
        <v>68</v>
      </c>
      <c r="R66" s="70" t="s">
        <v>48</v>
      </c>
      <c r="S66" s="70" t="str">
        <f>_xlfn.CONCAT('elenco_Progetti_Comunali-2025'!$P65,'elenco_Progetti_Comunali-2025'!$Q65,'elenco_Progetti_Comunali-2025'!$R65)</f>
        <v>CDB</v>
      </c>
      <c r="T66" s="71" t="s">
        <v>87</v>
      </c>
      <c r="U66" s="72" t="s">
        <v>441</v>
      </c>
    </row>
    <row r="67" spans="1:21" s="24" customFormat="1" ht="45" x14ac:dyDescent="0.25">
      <c r="A67" s="61">
        <v>66</v>
      </c>
      <c r="B67" s="62" t="str">
        <f>_xlfn.CONCAT('elenco_Progetti_Comunali-2025'!$F67,"-",'elenco_Progetti_Comunali-2025'!$H67)</f>
        <v>RIMINI-Installazione erogatori</v>
      </c>
      <c r="C67" s="62" t="s">
        <v>290</v>
      </c>
      <c r="D67" s="63">
        <v>45930</v>
      </c>
      <c r="E67" s="64">
        <v>9406</v>
      </c>
      <c r="F67" s="65" t="s">
        <v>291</v>
      </c>
      <c r="G67" s="66" t="s">
        <v>182</v>
      </c>
      <c r="H67" s="66" t="s">
        <v>292</v>
      </c>
      <c r="I67" s="66" t="s">
        <v>293</v>
      </c>
      <c r="J67" s="66" t="s">
        <v>13</v>
      </c>
      <c r="K67" s="67" t="s">
        <v>147</v>
      </c>
      <c r="L67" s="68">
        <v>96624</v>
      </c>
      <c r="M67" s="68">
        <v>96624</v>
      </c>
      <c r="N67" s="69">
        <v>1</v>
      </c>
      <c r="O67" s="67">
        <v>6.6</v>
      </c>
      <c r="P67" s="70" t="s">
        <v>47</v>
      </c>
      <c r="Q67" s="70" t="s">
        <v>48</v>
      </c>
      <c r="R67" s="70" t="s">
        <v>47</v>
      </c>
      <c r="S67" s="70" t="str">
        <f>_xlfn.CONCAT('elenco_Progetti_Comunali-2025'!$P66,'elenco_Progetti_Comunali-2025'!$Q66,'elenco_Progetti_Comunali-2025'!$R66)</f>
        <v>EBD</v>
      </c>
      <c r="T67" s="71" t="s">
        <v>49</v>
      </c>
      <c r="U67" s="72" t="s">
        <v>442</v>
      </c>
    </row>
    <row r="68" spans="1:21" s="24" customFormat="1" ht="48" x14ac:dyDescent="0.25">
      <c r="A68" s="61">
        <v>67</v>
      </c>
      <c r="B68" s="62" t="str">
        <f>_xlfn.CONCAT('elenco_Progetti_Comunali-2025'!$F68,"-",'elenco_Progetti_Comunali-2025'!$H68)</f>
        <v>RIO SALICETO-ASCIUGAMANI AZIONE CONTRO GLI SPRECHI</v>
      </c>
      <c r="C68" s="62" t="s">
        <v>294</v>
      </c>
      <c r="D68" s="63">
        <v>45930</v>
      </c>
      <c r="E68" s="64">
        <v>9320</v>
      </c>
      <c r="F68" s="65" t="s">
        <v>295</v>
      </c>
      <c r="G68" s="66" t="s">
        <v>110</v>
      </c>
      <c r="H68" s="66" t="s">
        <v>296</v>
      </c>
      <c r="I68" s="66" t="s">
        <v>297</v>
      </c>
      <c r="J68" s="66" t="s">
        <v>13</v>
      </c>
      <c r="K68" s="67" t="s">
        <v>104</v>
      </c>
      <c r="L68" s="68">
        <v>2745</v>
      </c>
      <c r="M68" s="68">
        <v>2745</v>
      </c>
      <c r="N68" s="69">
        <v>1</v>
      </c>
      <c r="O68" s="67">
        <v>0.39</v>
      </c>
      <c r="P68" s="70" t="s">
        <v>47</v>
      </c>
      <c r="Q68" s="70" t="s">
        <v>48</v>
      </c>
      <c r="R68" s="70" t="s">
        <v>48</v>
      </c>
      <c r="S68" s="70" t="str">
        <f>_xlfn.CONCAT('elenco_Progetti_Comunali-2025'!$P67,'elenco_Progetti_Comunali-2025'!$Q67,'elenco_Progetti_Comunali-2025'!$R67)</f>
        <v>CDC</v>
      </c>
      <c r="T68" s="71" t="s">
        <v>49</v>
      </c>
      <c r="U68" s="72" t="s">
        <v>443</v>
      </c>
    </row>
    <row r="69" spans="1:21" s="24" customFormat="1" ht="45" x14ac:dyDescent="0.25">
      <c r="A69" s="61">
        <v>68</v>
      </c>
      <c r="B69" s="62" t="str">
        <f>_xlfn.CONCAT('elenco_Progetti_Comunali-2025'!$F69,"-",'elenco_Progetti_Comunali-2025'!$H69)</f>
        <v>RIO SALICETO-Erogatori acqua, azione contro gli sprechi!</v>
      </c>
      <c r="C69" s="62" t="s">
        <v>298</v>
      </c>
      <c r="D69" s="63">
        <v>45930</v>
      </c>
      <c r="E69" s="64">
        <v>9322</v>
      </c>
      <c r="F69" s="65" t="s">
        <v>295</v>
      </c>
      <c r="G69" s="66" t="s">
        <v>110</v>
      </c>
      <c r="H69" s="66" t="s">
        <v>299</v>
      </c>
      <c r="I69" s="66" t="s">
        <v>300</v>
      </c>
      <c r="J69" s="66" t="s">
        <v>13</v>
      </c>
      <c r="K69" s="67" t="s">
        <v>104</v>
      </c>
      <c r="L69" s="68">
        <v>7796</v>
      </c>
      <c r="M69" s="68">
        <v>7796</v>
      </c>
      <c r="N69" s="69">
        <v>1</v>
      </c>
      <c r="O69" s="67">
        <v>2.34</v>
      </c>
      <c r="P69" s="70" t="s">
        <v>47</v>
      </c>
      <c r="Q69" s="70" t="s">
        <v>48</v>
      </c>
      <c r="R69" s="70" t="s">
        <v>48</v>
      </c>
      <c r="S69" s="70" t="str">
        <f>_xlfn.CONCAT('elenco_Progetti_Comunali-2025'!$P68,'elenco_Progetti_Comunali-2025'!$Q68,'elenco_Progetti_Comunali-2025'!$R68)</f>
        <v>CDD</v>
      </c>
      <c r="T69" s="71" t="s">
        <v>49</v>
      </c>
      <c r="U69" s="72" t="s">
        <v>443</v>
      </c>
    </row>
    <row r="70" spans="1:21" s="24" customFormat="1" ht="48" x14ac:dyDescent="0.25">
      <c r="A70" s="61">
        <v>69</v>
      </c>
      <c r="B70" s="62" t="str">
        <f>_xlfn.CONCAT('elenco_Progetti_Comunali-2025'!$F70,"-",'elenco_Progetti_Comunali-2025'!$H70)</f>
        <v>RIO SALICETO-GREENtosi 5</v>
      </c>
      <c r="C70" s="62" t="s">
        <v>301</v>
      </c>
      <c r="D70" s="63">
        <v>45930</v>
      </c>
      <c r="E70" s="64">
        <v>9327</v>
      </c>
      <c r="F70" s="65" t="s">
        <v>295</v>
      </c>
      <c r="G70" s="66" t="s">
        <v>110</v>
      </c>
      <c r="H70" s="66" t="s">
        <v>302</v>
      </c>
      <c r="I70" s="66" t="s">
        <v>303</v>
      </c>
      <c r="J70" s="66" t="s">
        <v>13</v>
      </c>
      <c r="K70" s="67" t="s">
        <v>104</v>
      </c>
      <c r="L70" s="68">
        <v>6240</v>
      </c>
      <c r="M70" s="68">
        <v>6240</v>
      </c>
      <c r="N70" s="69">
        <v>1</v>
      </c>
      <c r="O70" s="67">
        <v>1</v>
      </c>
      <c r="P70" s="70" t="s">
        <v>47</v>
      </c>
      <c r="Q70" s="70" t="s">
        <v>48</v>
      </c>
      <c r="R70" s="70" t="s">
        <v>48</v>
      </c>
      <c r="S70" s="70" t="str">
        <f>_xlfn.CONCAT('elenco_Progetti_Comunali-2025'!$P69,'elenco_Progetti_Comunali-2025'!$Q69,'elenco_Progetti_Comunali-2025'!$R69)</f>
        <v>CDD</v>
      </c>
      <c r="T70" s="71" t="s">
        <v>49</v>
      </c>
      <c r="U70" s="72" t="s">
        <v>444</v>
      </c>
    </row>
    <row r="71" spans="1:21" s="24" customFormat="1" ht="48" x14ac:dyDescent="0.25">
      <c r="A71" s="61">
        <v>70</v>
      </c>
      <c r="B71" s="62" t="str">
        <f>_xlfn.CONCAT('elenco_Progetti_Comunali-2025'!$F71,"-",'elenco_Progetti_Comunali-2025'!$H71)</f>
        <v>RIO SALICETO-IO DONNA RI_USO</v>
      </c>
      <c r="C71" s="62" t="s">
        <v>304</v>
      </c>
      <c r="D71" s="63">
        <v>45930</v>
      </c>
      <c r="E71" s="64">
        <v>9324</v>
      </c>
      <c r="F71" s="65" t="s">
        <v>295</v>
      </c>
      <c r="G71" s="66" t="s">
        <v>110</v>
      </c>
      <c r="H71" s="66" t="s">
        <v>264</v>
      </c>
      <c r="I71" s="66" t="s">
        <v>305</v>
      </c>
      <c r="J71" s="66" t="s">
        <v>13</v>
      </c>
      <c r="K71" s="67" t="s">
        <v>104</v>
      </c>
      <c r="L71" s="68">
        <v>5610</v>
      </c>
      <c r="M71" s="68">
        <v>5610</v>
      </c>
      <c r="N71" s="69">
        <v>1</v>
      </c>
      <c r="O71" s="67">
        <v>1.3</v>
      </c>
      <c r="P71" s="70" t="s">
        <v>47</v>
      </c>
      <c r="Q71" s="70" t="s">
        <v>48</v>
      </c>
      <c r="R71" s="70" t="s">
        <v>48</v>
      </c>
      <c r="S71" s="70" t="str">
        <f>_xlfn.CONCAT('elenco_Progetti_Comunali-2025'!$P70,'elenco_Progetti_Comunali-2025'!$Q70,'elenco_Progetti_Comunali-2025'!$R70)</f>
        <v>CDD</v>
      </c>
      <c r="T71" s="71" t="s">
        <v>49</v>
      </c>
      <c r="U71" s="72" t="s">
        <v>443</v>
      </c>
    </row>
    <row r="72" spans="1:21" s="24" customFormat="1" ht="45" x14ac:dyDescent="0.25">
      <c r="A72" s="61">
        <v>71</v>
      </c>
      <c r="B72" s="62" t="str">
        <f>_xlfn.CONCAT('elenco_Progetti_Comunali-2025'!$F72,"-",'elenco_Progetti_Comunali-2025'!$H72)</f>
        <v>RIO SALICETO-RIOMANIA ZERO WASTE</v>
      </c>
      <c r="C72" s="62" t="s">
        <v>306</v>
      </c>
      <c r="D72" s="63">
        <v>45930</v>
      </c>
      <c r="E72" s="64">
        <v>9325</v>
      </c>
      <c r="F72" s="65" t="s">
        <v>295</v>
      </c>
      <c r="G72" s="66" t="s">
        <v>110</v>
      </c>
      <c r="H72" s="66" t="s">
        <v>307</v>
      </c>
      <c r="I72" s="66" t="s">
        <v>308</v>
      </c>
      <c r="J72" s="66" t="s">
        <v>23</v>
      </c>
      <c r="K72" s="67" t="s">
        <v>155</v>
      </c>
      <c r="L72" s="68">
        <v>49971.199999999997</v>
      </c>
      <c r="M72" s="68">
        <v>49971.199999999997</v>
      </c>
      <c r="N72" s="69">
        <v>1</v>
      </c>
      <c r="O72" s="67">
        <v>0.39</v>
      </c>
      <c r="P72" s="70" t="s">
        <v>68</v>
      </c>
      <c r="Q72" s="70" t="s">
        <v>48</v>
      </c>
      <c r="R72" s="70" t="s">
        <v>48</v>
      </c>
      <c r="S72" s="70" t="str">
        <f>_xlfn.CONCAT('elenco_Progetti_Comunali-2025'!$P71,'elenco_Progetti_Comunali-2025'!$Q71,'elenco_Progetti_Comunali-2025'!$R71)</f>
        <v>CDD</v>
      </c>
      <c r="T72" s="71" t="s">
        <v>156</v>
      </c>
      <c r="U72" s="72" t="s">
        <v>444</v>
      </c>
    </row>
    <row r="73" spans="1:21" s="24" customFormat="1" ht="45" x14ac:dyDescent="0.25">
      <c r="A73" s="61">
        <v>72</v>
      </c>
      <c r="B73" s="62" t="str">
        <f>_xlfn.CONCAT('elenco_Progetti_Comunali-2025'!$F73,"-",'elenco_Progetti_Comunali-2025'!$H73)</f>
        <v>SALA BAGANZA-LA STOVIGLIOTECA DI SALA</v>
      </c>
      <c r="C73" s="62" t="s">
        <v>309</v>
      </c>
      <c r="D73" s="63">
        <v>45930</v>
      </c>
      <c r="E73" s="64">
        <v>9382</v>
      </c>
      <c r="F73" s="65" t="s">
        <v>310</v>
      </c>
      <c r="G73" s="66" t="s">
        <v>101</v>
      </c>
      <c r="H73" s="66" t="s">
        <v>311</v>
      </c>
      <c r="I73" s="66" t="s">
        <v>312</v>
      </c>
      <c r="J73" s="66" t="s">
        <v>13</v>
      </c>
      <c r="K73" s="67" t="s">
        <v>104</v>
      </c>
      <c r="L73" s="68">
        <v>22519</v>
      </c>
      <c r="M73" s="68">
        <v>20000</v>
      </c>
      <c r="N73" s="69">
        <v>0.88813890492473024</v>
      </c>
      <c r="O73" s="67">
        <v>0.6</v>
      </c>
      <c r="P73" s="70" t="s">
        <v>47</v>
      </c>
      <c r="Q73" s="70" t="s">
        <v>48</v>
      </c>
      <c r="R73" s="70" t="s">
        <v>48</v>
      </c>
      <c r="S73" s="70" t="str">
        <f>_xlfn.CONCAT('elenco_Progetti_Comunali-2025'!$P72,'elenco_Progetti_Comunali-2025'!$Q72,'elenco_Progetti_Comunali-2025'!$R72)</f>
        <v>BDD</v>
      </c>
      <c r="T73" s="71" t="s">
        <v>49</v>
      </c>
      <c r="U73" s="72" t="s">
        <v>446</v>
      </c>
    </row>
    <row r="74" spans="1:21" s="24" customFormat="1" ht="60" x14ac:dyDescent="0.25">
      <c r="A74" s="61">
        <v>73</v>
      </c>
      <c r="B74" s="62" t="str">
        <f>_xlfn.CONCAT('elenco_Progetti_Comunali-2025'!$F74,"-",'elenco_Progetti_Comunali-2025'!$H74)</f>
        <v>SALA BOLOGNESE-IL NOSTRO BEL GESTO</v>
      </c>
      <c r="C74" s="62" t="s">
        <v>313</v>
      </c>
      <c r="D74" s="63">
        <v>45930</v>
      </c>
      <c r="E74" s="64">
        <v>9408</v>
      </c>
      <c r="F74" s="65" t="s">
        <v>314</v>
      </c>
      <c r="G74" s="66" t="s">
        <v>52</v>
      </c>
      <c r="H74" s="66" t="s">
        <v>53</v>
      </c>
      <c r="I74" s="66" t="s">
        <v>315</v>
      </c>
      <c r="J74" s="66" t="s">
        <v>13</v>
      </c>
      <c r="K74" s="67" t="s">
        <v>55</v>
      </c>
      <c r="L74" s="68">
        <v>14399.999999999998</v>
      </c>
      <c r="M74" s="68">
        <v>13520</v>
      </c>
      <c r="N74" s="69">
        <v>0.93888888888888899</v>
      </c>
      <c r="O74" s="73">
        <v>0.4</v>
      </c>
      <c r="P74" s="70" t="s">
        <v>48</v>
      </c>
      <c r="Q74" s="70" t="s">
        <v>48</v>
      </c>
      <c r="R74" s="70" t="s">
        <v>48</v>
      </c>
      <c r="S74" s="70" t="str">
        <f>_xlfn.CONCAT('elenco_Progetti_Comunali-2025'!$P73,'elenco_Progetti_Comunali-2025'!$Q73,'elenco_Progetti_Comunali-2025'!$R73)</f>
        <v>CDD</v>
      </c>
      <c r="T74" s="71" t="s">
        <v>56</v>
      </c>
      <c r="U74" s="72" t="s">
        <v>447</v>
      </c>
    </row>
    <row r="75" spans="1:21" s="24" customFormat="1" ht="48" x14ac:dyDescent="0.25">
      <c r="A75" s="61">
        <v>74</v>
      </c>
      <c r="B75" s="62" t="str">
        <f>_xlfn.CONCAT('elenco_Progetti_Comunali-2025'!$F75,"-",'elenco_Progetti_Comunali-2025'!$H75)</f>
        <v>SAN CLEMENTE-SAN CLEMENTE #PLASTIC FREE_2^ ANNUALITA’</v>
      </c>
      <c r="C75" s="62" t="s">
        <v>316</v>
      </c>
      <c r="D75" s="63">
        <v>45929</v>
      </c>
      <c r="E75" s="64">
        <v>9282</v>
      </c>
      <c r="F75" s="65" t="s">
        <v>317</v>
      </c>
      <c r="G75" s="66" t="s">
        <v>182</v>
      </c>
      <c r="H75" s="66" t="s">
        <v>318</v>
      </c>
      <c r="I75" s="66" t="s">
        <v>319</v>
      </c>
      <c r="J75" s="66" t="s">
        <v>13</v>
      </c>
      <c r="K75" s="67" t="s">
        <v>147</v>
      </c>
      <c r="L75" s="68">
        <v>4838.5200000000004</v>
      </c>
      <c r="M75" s="68">
        <v>4838.5200000000004</v>
      </c>
      <c r="N75" s="69">
        <v>1</v>
      </c>
      <c r="O75" s="67">
        <v>0.33</v>
      </c>
      <c r="P75" s="70" t="s">
        <v>47</v>
      </c>
      <c r="Q75" s="70" t="s">
        <v>68</v>
      </c>
      <c r="R75" s="70" t="s">
        <v>48</v>
      </c>
      <c r="S75" s="70" t="str">
        <f>_xlfn.CONCAT('elenco_Progetti_Comunali-2025'!$P74,'elenco_Progetti_Comunali-2025'!$Q74,'elenco_Progetti_Comunali-2025'!$R74)</f>
        <v>DDD</v>
      </c>
      <c r="T75" s="71" t="s">
        <v>49</v>
      </c>
      <c r="U75" s="72" t="s">
        <v>450</v>
      </c>
    </row>
    <row r="76" spans="1:21" s="24" customFormat="1" ht="48" x14ac:dyDescent="0.25">
      <c r="A76" s="61">
        <v>75</v>
      </c>
      <c r="B76" s="62" t="str">
        <f>_xlfn.CONCAT('elenco_Progetti_Comunali-2025'!$F76,"-",'elenco_Progetti_Comunali-2025'!$H76)</f>
        <v>SAN FELICE SUL PANARO-PLASTIC FREE- AMPLIAMENTO</v>
      </c>
      <c r="C76" s="62" t="s">
        <v>320</v>
      </c>
      <c r="D76" s="63">
        <v>45922</v>
      </c>
      <c r="E76" s="64">
        <v>8982</v>
      </c>
      <c r="F76" s="65" t="s">
        <v>321</v>
      </c>
      <c r="G76" s="66" t="s">
        <v>132</v>
      </c>
      <c r="H76" s="66" t="s">
        <v>322</v>
      </c>
      <c r="I76" s="66" t="s">
        <v>323</v>
      </c>
      <c r="J76" s="66" t="s">
        <v>13</v>
      </c>
      <c r="K76" s="67" t="s">
        <v>46</v>
      </c>
      <c r="L76" s="68">
        <v>21594</v>
      </c>
      <c r="M76" s="68">
        <v>21594</v>
      </c>
      <c r="N76" s="69">
        <v>1</v>
      </c>
      <c r="O76" s="67">
        <v>8.33</v>
      </c>
      <c r="P76" s="70" t="s">
        <v>47</v>
      </c>
      <c r="Q76" s="70" t="s">
        <v>48</v>
      </c>
      <c r="R76" s="70" t="s">
        <v>47</v>
      </c>
      <c r="S76" s="70" t="str">
        <f>_xlfn.CONCAT('elenco_Progetti_Comunali-2025'!$P75,'elenco_Progetti_Comunali-2025'!$Q75,'elenco_Progetti_Comunali-2025'!$R75)</f>
        <v>CBD</v>
      </c>
      <c r="T76" s="71" t="s">
        <v>49</v>
      </c>
      <c r="U76" s="72" t="s">
        <v>451</v>
      </c>
    </row>
    <row r="77" spans="1:21" s="24" customFormat="1" ht="48" x14ac:dyDescent="0.25">
      <c r="A77" s="61">
        <v>76</v>
      </c>
      <c r="B77" s="62" t="str">
        <f>_xlfn.CONCAT('elenco_Progetti_Comunali-2025'!$F77,"-",'elenco_Progetti_Comunali-2025'!$H77)</f>
        <v>SAN LAZZARO DI SAVENA-IL CONTRARIO DI UNO</v>
      </c>
      <c r="C77" s="62" t="s">
        <v>324</v>
      </c>
      <c r="D77" s="63">
        <v>45930</v>
      </c>
      <c r="E77" s="64">
        <v>9363</v>
      </c>
      <c r="F77" s="65" t="s">
        <v>325</v>
      </c>
      <c r="G77" s="66" t="s">
        <v>52</v>
      </c>
      <c r="H77" s="66" t="s">
        <v>326</v>
      </c>
      <c r="I77" s="66" t="s">
        <v>327</v>
      </c>
      <c r="J77" s="66" t="s">
        <v>13</v>
      </c>
      <c r="K77" s="67" t="s">
        <v>155</v>
      </c>
      <c r="L77" s="68">
        <v>49000</v>
      </c>
      <c r="M77" s="68">
        <v>45200</v>
      </c>
      <c r="N77" s="69">
        <v>0.92244897959183669</v>
      </c>
      <c r="O77" s="73">
        <v>52.4</v>
      </c>
      <c r="P77" s="70" t="s">
        <v>86</v>
      </c>
      <c r="Q77" s="70" t="s">
        <v>48</v>
      </c>
      <c r="R77" s="70" t="s">
        <v>62</v>
      </c>
      <c r="S77" s="70" t="str">
        <f>_xlfn.CONCAT('elenco_Progetti_Comunali-2025'!$P76,'elenco_Progetti_Comunali-2025'!$Q76,'elenco_Progetti_Comunali-2025'!$R76)</f>
        <v>CDC</v>
      </c>
      <c r="T77" s="71" t="s">
        <v>87</v>
      </c>
      <c r="U77" s="72" t="s">
        <v>452</v>
      </c>
    </row>
    <row r="78" spans="1:21" s="24" customFormat="1" ht="48" x14ac:dyDescent="0.25">
      <c r="A78" s="61">
        <v>77</v>
      </c>
      <c r="B78" s="62" t="str">
        <f>_xlfn.CONCAT('elenco_Progetti_Comunali-2025'!$F78,"-",'elenco_Progetti_Comunali-2025'!$H78)</f>
        <v>SAN MAURO PASCOLI-IO DONNA RI-USO</v>
      </c>
      <c r="C78" s="62" t="s">
        <v>328</v>
      </c>
      <c r="D78" s="63">
        <v>45918</v>
      </c>
      <c r="E78" s="64">
        <v>8831</v>
      </c>
      <c r="F78" s="65" t="s">
        <v>329</v>
      </c>
      <c r="G78" s="66" t="s">
        <v>161</v>
      </c>
      <c r="H78" s="66" t="s">
        <v>97</v>
      </c>
      <c r="I78" s="66" t="s">
        <v>330</v>
      </c>
      <c r="J78" s="66" t="s">
        <v>13</v>
      </c>
      <c r="K78" s="67" t="s">
        <v>147</v>
      </c>
      <c r="L78" s="68">
        <v>29957</v>
      </c>
      <c r="M78" s="68">
        <v>29957</v>
      </c>
      <c r="N78" s="69">
        <v>1</v>
      </c>
      <c r="O78" s="67">
        <v>1.23</v>
      </c>
      <c r="P78" s="70" t="s">
        <v>47</v>
      </c>
      <c r="Q78" s="70" t="s">
        <v>48</v>
      </c>
      <c r="R78" s="70" t="s">
        <v>48</v>
      </c>
      <c r="S78" s="70" t="str">
        <f>_xlfn.CONCAT('elenco_Progetti_Comunali-2025'!$P77,'elenco_Progetti_Comunali-2025'!$Q77,'elenco_Progetti_Comunali-2025'!$R77)</f>
        <v>EDA</v>
      </c>
      <c r="T78" s="71" t="s">
        <v>49</v>
      </c>
      <c r="U78" s="72" t="s">
        <v>453</v>
      </c>
    </row>
    <row r="79" spans="1:21" s="24" customFormat="1" ht="45" x14ac:dyDescent="0.25">
      <c r="A79" s="61">
        <v>78</v>
      </c>
      <c r="B79" s="62" t="str">
        <f>_xlfn.CONCAT('elenco_Progetti_Comunali-2025'!$F79,"-",'elenco_Progetti_Comunali-2025'!$H79)</f>
        <v>SAN SECONDO PARMENSE-Scuole più green: asciugarsi le mani non pesa all'ambiente</v>
      </c>
      <c r="C79" s="62" t="s">
        <v>331</v>
      </c>
      <c r="D79" s="63">
        <v>45930</v>
      </c>
      <c r="E79" s="64">
        <v>9397</v>
      </c>
      <c r="F79" s="65" t="s">
        <v>332</v>
      </c>
      <c r="G79" s="66" t="s">
        <v>101</v>
      </c>
      <c r="H79" s="66" t="s">
        <v>333</v>
      </c>
      <c r="I79" s="66" t="s">
        <v>334</v>
      </c>
      <c r="J79" s="66" t="s">
        <v>13</v>
      </c>
      <c r="K79" s="67" t="s">
        <v>104</v>
      </c>
      <c r="L79" s="68">
        <v>19922.599999999999</v>
      </c>
      <c r="M79" s="68">
        <v>17938.079999999998</v>
      </c>
      <c r="N79" s="69">
        <v>0.90038850350857813</v>
      </c>
      <c r="O79" s="70">
        <v>1.45</v>
      </c>
      <c r="P79" s="70" t="s">
        <v>47</v>
      </c>
      <c r="Q79" s="70" t="s">
        <v>47</v>
      </c>
      <c r="R79" s="70" t="s">
        <v>48</v>
      </c>
      <c r="S79" s="70" t="str">
        <f>_xlfn.CONCAT('elenco_Progetti_Comunali-2025'!$P78,'elenco_Progetti_Comunali-2025'!$Q78,'elenco_Progetti_Comunali-2025'!$R78)</f>
        <v>CDD</v>
      </c>
      <c r="T79" s="71" t="s">
        <v>49</v>
      </c>
      <c r="U79" s="72" t="s">
        <v>454</v>
      </c>
    </row>
    <row r="80" spans="1:21" s="24" customFormat="1" ht="60" x14ac:dyDescent="0.25">
      <c r="A80" s="61">
        <v>79</v>
      </c>
      <c r="B80" s="62" t="str">
        <f>_xlfn.CONCAT('elenco_Progetti_Comunali-2025'!$F80,"-",'elenco_Progetti_Comunali-2025'!$H80)</f>
        <v>SANT'AGATA BOLOGNESE-IL NOSTRO BEL GESTO</v>
      </c>
      <c r="C80" s="62" t="s">
        <v>335</v>
      </c>
      <c r="D80" s="63">
        <v>45930</v>
      </c>
      <c r="E80" s="64">
        <v>9395</v>
      </c>
      <c r="F80" s="65" t="s">
        <v>336</v>
      </c>
      <c r="G80" s="66" t="s">
        <v>52</v>
      </c>
      <c r="H80" s="66" t="s">
        <v>53</v>
      </c>
      <c r="I80" s="66" t="s">
        <v>337</v>
      </c>
      <c r="J80" s="66" t="s">
        <v>13</v>
      </c>
      <c r="K80" s="67" t="s">
        <v>55</v>
      </c>
      <c r="L80" s="68">
        <v>14400.000541686182</v>
      </c>
      <c r="M80" s="68">
        <v>13520</v>
      </c>
      <c r="N80" s="69">
        <v>0.9388888535706168</v>
      </c>
      <c r="O80" s="73">
        <v>0.4</v>
      </c>
      <c r="P80" s="70" t="s">
        <v>48</v>
      </c>
      <c r="Q80" s="70" t="s">
        <v>48</v>
      </c>
      <c r="R80" s="70" t="s">
        <v>48</v>
      </c>
      <c r="S80" s="70" t="str">
        <f>_xlfn.CONCAT('elenco_Progetti_Comunali-2025'!$P79,'elenco_Progetti_Comunali-2025'!$Q79,'elenco_Progetti_Comunali-2025'!$R79)</f>
        <v>CCD</v>
      </c>
      <c r="T80" s="71" t="s">
        <v>56</v>
      </c>
      <c r="U80" s="72" t="s">
        <v>448</v>
      </c>
    </row>
    <row r="81" spans="1:21" s="24" customFormat="1" ht="45" x14ac:dyDescent="0.25">
      <c r="A81" s="61">
        <v>80</v>
      </c>
      <c r="B81" s="62" t="str">
        <f>_xlfn.CONCAT('elenco_Progetti_Comunali-2025'!$F81,"-",'elenco_Progetti_Comunali-2025'!$H81)</f>
        <v>SANT'AGATA BOLOGNESE-UN NIDO PLASTIC FREE</v>
      </c>
      <c r="C81" s="62" t="s">
        <v>335</v>
      </c>
      <c r="D81" s="63">
        <v>45930</v>
      </c>
      <c r="E81" s="64">
        <v>9395</v>
      </c>
      <c r="F81" s="65" t="s">
        <v>336</v>
      </c>
      <c r="G81" s="66" t="s">
        <v>52</v>
      </c>
      <c r="H81" s="66" t="s">
        <v>338</v>
      </c>
      <c r="I81" s="66" t="s">
        <v>339</v>
      </c>
      <c r="J81" s="66" t="s">
        <v>13</v>
      </c>
      <c r="K81" s="67" t="s">
        <v>55</v>
      </c>
      <c r="L81" s="68">
        <v>2459.0100000000002</v>
      </c>
      <c r="M81" s="68">
        <v>2459.0100000000002</v>
      </c>
      <c r="N81" s="69">
        <v>1</v>
      </c>
      <c r="O81" s="73"/>
      <c r="P81" s="70" t="s">
        <v>47</v>
      </c>
      <c r="Q81" s="70" t="s">
        <v>62</v>
      </c>
      <c r="R81" s="70" t="s">
        <v>48</v>
      </c>
      <c r="S81" s="70" t="str">
        <f>_xlfn.CONCAT('elenco_Progetti_Comunali-2025'!$P80,'elenco_Progetti_Comunali-2025'!$Q80,'elenco_Progetti_Comunali-2025'!$R80)</f>
        <v>DDD</v>
      </c>
      <c r="T81" s="71" t="s">
        <v>49</v>
      </c>
      <c r="U81" s="72" t="s">
        <v>448</v>
      </c>
    </row>
    <row r="82" spans="1:21" s="24" customFormat="1" ht="48" x14ac:dyDescent="0.25">
      <c r="A82" s="61">
        <v>81</v>
      </c>
      <c r="B82" s="62" t="str">
        <f>_xlfn.CONCAT('elenco_Progetti_Comunali-2025'!$F82,"-",'elenco_Progetti_Comunali-2025'!$H82)</f>
        <v>SANTARCANGELO DI ROMAGNA-L'Acqua per lo Sport</v>
      </c>
      <c r="C82" s="62" t="s">
        <v>340</v>
      </c>
      <c r="D82" s="63">
        <v>45926</v>
      </c>
      <c r="E82" s="64">
        <v>9206</v>
      </c>
      <c r="F82" s="65" t="s">
        <v>341</v>
      </c>
      <c r="G82" s="66" t="s">
        <v>182</v>
      </c>
      <c r="H82" s="66" t="s">
        <v>342</v>
      </c>
      <c r="I82" s="66" t="s">
        <v>343</v>
      </c>
      <c r="J82" s="66" t="s">
        <v>13</v>
      </c>
      <c r="K82" s="67" t="s">
        <v>147</v>
      </c>
      <c r="L82" s="68">
        <v>26962</v>
      </c>
      <c r="M82" s="68">
        <v>26962</v>
      </c>
      <c r="N82" s="69">
        <v>1</v>
      </c>
      <c r="O82" s="67">
        <v>3.93</v>
      </c>
      <c r="P82" s="70" t="s">
        <v>47</v>
      </c>
      <c r="Q82" s="70" t="s">
        <v>47</v>
      </c>
      <c r="R82" s="70" t="s">
        <v>47</v>
      </c>
      <c r="S82" s="70" t="str">
        <f>_xlfn.CONCAT('elenco_Progetti_Comunali-2025'!$P81,'elenco_Progetti_Comunali-2025'!$Q81,'elenco_Progetti_Comunali-2025'!$R81)</f>
        <v>CAD</v>
      </c>
      <c r="T82" s="71" t="s">
        <v>49</v>
      </c>
      <c r="U82" s="72" t="s">
        <v>449</v>
      </c>
    </row>
    <row r="83" spans="1:21" s="24" customFormat="1" ht="45" x14ac:dyDescent="0.25">
      <c r="A83" s="61">
        <v>82</v>
      </c>
      <c r="B83" s="62" t="str">
        <f>_xlfn.CONCAT('elenco_Progetti_Comunali-2025'!$F83,"-",'elenco_Progetti_Comunali-2025'!$H83)</f>
        <v>SCANDIANO-NO WASTE SCHOOL</v>
      </c>
      <c r="C83" s="62" t="s">
        <v>344</v>
      </c>
      <c r="D83" s="63">
        <v>45923</v>
      </c>
      <c r="E83" s="64">
        <v>9073</v>
      </c>
      <c r="F83" s="65" t="s">
        <v>345</v>
      </c>
      <c r="G83" s="66" t="s">
        <v>110</v>
      </c>
      <c r="H83" s="66" t="s">
        <v>24</v>
      </c>
      <c r="I83" s="66" t="s">
        <v>346</v>
      </c>
      <c r="J83" s="66" t="s">
        <v>13</v>
      </c>
      <c r="K83" s="67" t="s">
        <v>104</v>
      </c>
      <c r="L83" s="68">
        <v>15911</v>
      </c>
      <c r="M83" s="68">
        <v>15911</v>
      </c>
      <c r="N83" s="69">
        <v>1</v>
      </c>
      <c r="O83" s="67">
        <v>2.31</v>
      </c>
      <c r="P83" s="70" t="s">
        <v>47</v>
      </c>
      <c r="Q83" s="70" t="s">
        <v>48</v>
      </c>
      <c r="R83" s="70" t="s">
        <v>48</v>
      </c>
      <c r="S83" s="70" t="str">
        <f>_xlfn.CONCAT('elenco_Progetti_Comunali-2025'!$P82,'elenco_Progetti_Comunali-2025'!$Q82,'elenco_Progetti_Comunali-2025'!$R82)</f>
        <v>CCC</v>
      </c>
      <c r="T83" s="71" t="s">
        <v>49</v>
      </c>
      <c r="U83" s="72" t="s">
        <v>455</v>
      </c>
    </row>
    <row r="84" spans="1:21" s="24" customFormat="1" ht="45" x14ac:dyDescent="0.25">
      <c r="A84" s="61">
        <v>83</v>
      </c>
      <c r="B84" s="62" t="str">
        <f>_xlfn.CONCAT('elenco_Progetti_Comunali-2025'!$F84,"-",'elenco_Progetti_Comunali-2025'!$H84)</f>
        <v>TERRE DEL RENO-INSTALLAZIONE 4 EROGATORI ACQUA</v>
      </c>
      <c r="C84" s="62" t="s">
        <v>347</v>
      </c>
      <c r="D84" s="63">
        <v>45925</v>
      </c>
      <c r="E84" s="64">
        <v>9189</v>
      </c>
      <c r="F84" s="65" t="s">
        <v>348</v>
      </c>
      <c r="G84" s="66" t="s">
        <v>59</v>
      </c>
      <c r="H84" s="66" t="s">
        <v>349</v>
      </c>
      <c r="I84" s="66" t="s">
        <v>350</v>
      </c>
      <c r="J84" s="66" t="s">
        <v>13</v>
      </c>
      <c r="K84" s="67" t="s">
        <v>46</v>
      </c>
      <c r="L84" s="68">
        <v>10178</v>
      </c>
      <c r="M84" s="68">
        <v>10178</v>
      </c>
      <c r="N84" s="69">
        <v>1</v>
      </c>
      <c r="O84" s="67">
        <v>10.5</v>
      </c>
      <c r="P84" s="70" t="s">
        <v>47</v>
      </c>
      <c r="Q84" s="70" t="s">
        <v>48</v>
      </c>
      <c r="R84" s="70" t="s">
        <v>68</v>
      </c>
      <c r="S84" s="70" t="str">
        <f>_xlfn.CONCAT('elenco_Progetti_Comunali-2025'!$P83,'elenco_Progetti_Comunali-2025'!$Q83,'elenco_Progetti_Comunali-2025'!$R83)</f>
        <v>CDD</v>
      </c>
      <c r="T84" s="71" t="s">
        <v>49</v>
      </c>
      <c r="U84" s="72" t="s">
        <v>456</v>
      </c>
    </row>
    <row r="85" spans="1:21" s="24" customFormat="1" ht="48" x14ac:dyDescent="0.25">
      <c r="A85" s="61">
        <v>84</v>
      </c>
      <c r="B85" s="62" t="str">
        <f>_xlfn.CONCAT('elenco_Progetti_Comunali-2025'!$F85,"-",'elenco_Progetti_Comunali-2025'!$H85)</f>
        <v>TRESIGNANA-Goccia Free</v>
      </c>
      <c r="C85" s="62" t="s">
        <v>351</v>
      </c>
      <c r="D85" s="63">
        <v>45930</v>
      </c>
      <c r="E85" s="64">
        <v>9302</v>
      </c>
      <c r="F85" s="65" t="s">
        <v>352</v>
      </c>
      <c r="G85" s="66" t="s">
        <v>59</v>
      </c>
      <c r="H85" s="66" t="s">
        <v>353</v>
      </c>
      <c r="I85" s="66" t="s">
        <v>354</v>
      </c>
      <c r="J85" s="66" t="s">
        <v>13</v>
      </c>
      <c r="K85" s="67" t="s">
        <v>46</v>
      </c>
      <c r="L85" s="68">
        <v>4953</v>
      </c>
      <c r="M85" s="68">
        <v>4953</v>
      </c>
      <c r="N85" s="69">
        <v>1</v>
      </c>
      <c r="O85" s="67">
        <v>0.56000000000000005</v>
      </c>
      <c r="P85" s="70" t="s">
        <v>47</v>
      </c>
      <c r="Q85" s="70" t="s">
        <v>48</v>
      </c>
      <c r="R85" s="70" t="s">
        <v>48</v>
      </c>
      <c r="S85" s="70" t="str">
        <f>_xlfn.CONCAT('elenco_Progetti_Comunali-2025'!$P84,'elenco_Progetti_Comunali-2025'!$Q84,'elenco_Progetti_Comunali-2025'!$R84)</f>
        <v>CDB</v>
      </c>
      <c r="T85" s="71" t="s">
        <v>49</v>
      </c>
      <c r="U85" s="72" t="s">
        <v>457</v>
      </c>
    </row>
    <row r="86" spans="1:21" s="24" customFormat="1" ht="45" x14ac:dyDescent="0.25">
      <c r="A86" s="61">
        <v>85</v>
      </c>
      <c r="B86" s="62" t="str">
        <f>_xlfn.CONCAT('elenco_Progetti_Comunali-2025'!$F86,"-",'elenco_Progetti_Comunali-2025'!$H86)</f>
        <v>VARSI-Erogatori Acqua in edifici Pubblici</v>
      </c>
      <c r="C86" s="62" t="s">
        <v>355</v>
      </c>
      <c r="D86" s="63">
        <v>45931</v>
      </c>
      <c r="E86" s="64">
        <v>9421</v>
      </c>
      <c r="F86" s="65" t="s">
        <v>356</v>
      </c>
      <c r="G86" s="66" t="s">
        <v>101</v>
      </c>
      <c r="H86" s="66" t="s">
        <v>357</v>
      </c>
      <c r="I86" s="66" t="s">
        <v>358</v>
      </c>
      <c r="J86" s="66" t="s">
        <v>22</v>
      </c>
      <c r="K86" s="67" t="s">
        <v>104</v>
      </c>
      <c r="L86" s="68">
        <v>3221</v>
      </c>
      <c r="M86" s="68">
        <v>3221</v>
      </c>
      <c r="N86" s="69">
        <v>1</v>
      </c>
      <c r="O86" s="67">
        <v>0.6</v>
      </c>
      <c r="P86" s="70" t="s">
        <v>62</v>
      </c>
      <c r="Q86" s="70" t="s">
        <v>48</v>
      </c>
      <c r="R86" s="70" t="s">
        <v>48</v>
      </c>
      <c r="S86" s="70" t="str">
        <f>_xlfn.CONCAT('elenco_Progetti_Comunali-2025'!$P85,'elenco_Progetti_Comunali-2025'!$Q85,'elenco_Progetti_Comunali-2025'!$R85)</f>
        <v>CDD</v>
      </c>
      <c r="T86" s="71" t="s">
        <v>63</v>
      </c>
      <c r="U86" s="72" t="s">
        <v>459</v>
      </c>
    </row>
    <row r="87" spans="1:21" s="24" customFormat="1" ht="45" x14ac:dyDescent="0.25">
      <c r="A87" s="61">
        <v>86</v>
      </c>
      <c r="B87" s="62" t="str">
        <f>_xlfn.CONCAT('elenco_Progetti_Comunali-2025'!$F87,"-",'elenco_Progetti_Comunali-2025'!$H87)</f>
        <v>VERGATO-UNA LAVASTOVIGLIE PER LA COMUNITA'</v>
      </c>
      <c r="C87" s="62" t="s">
        <v>359</v>
      </c>
      <c r="D87" s="63">
        <v>45930</v>
      </c>
      <c r="E87" s="64">
        <v>9365</v>
      </c>
      <c r="F87" s="65" t="s">
        <v>360</v>
      </c>
      <c r="G87" s="66" t="s">
        <v>52</v>
      </c>
      <c r="H87" s="66" t="s">
        <v>361</v>
      </c>
      <c r="I87" s="66" t="s">
        <v>362</v>
      </c>
      <c r="J87" s="66" t="s">
        <v>13</v>
      </c>
      <c r="K87" s="67" t="s">
        <v>155</v>
      </c>
      <c r="L87" s="68">
        <v>9999</v>
      </c>
      <c r="M87" s="68">
        <v>9999</v>
      </c>
      <c r="N87" s="69">
        <v>1</v>
      </c>
      <c r="O87" s="73">
        <v>1.7</v>
      </c>
      <c r="P87" s="70" t="s">
        <v>47</v>
      </c>
      <c r="Q87" s="70" t="s">
        <v>48</v>
      </c>
      <c r="R87" s="70" t="s">
        <v>48</v>
      </c>
      <c r="S87" s="70" t="str">
        <f>_xlfn.CONCAT('elenco_Progetti_Comunali-2025'!$P86,'elenco_Progetti_Comunali-2025'!$Q86,'elenco_Progetti_Comunali-2025'!$R86)</f>
        <v>ADD</v>
      </c>
      <c r="T87" s="71" t="s">
        <v>49</v>
      </c>
      <c r="U87" s="72" t="s">
        <v>460</v>
      </c>
    </row>
    <row r="88" spans="1:21" ht="48" x14ac:dyDescent="0.25">
      <c r="A88" s="61">
        <v>87</v>
      </c>
      <c r="B88" s="62" t="str">
        <f>_xlfn.CONCAT('elenco_Progetti_Comunali-2025'!$F88,"-",'elenco_Progetti_Comunali-2025'!$H88)</f>
        <v>VIGNOLA-BERESEMPIO</v>
      </c>
      <c r="C88" s="74" t="s">
        <v>363</v>
      </c>
      <c r="D88" s="75">
        <v>45924</v>
      </c>
      <c r="E88" s="76">
        <v>9122</v>
      </c>
      <c r="F88" s="77" t="s">
        <v>364</v>
      </c>
      <c r="G88" s="78" t="s">
        <v>132</v>
      </c>
      <c r="H88" s="78" t="s">
        <v>365</v>
      </c>
      <c r="I88" s="78" t="s">
        <v>366</v>
      </c>
      <c r="J88" s="78" t="s">
        <v>13</v>
      </c>
      <c r="K88" s="79" t="s">
        <v>46</v>
      </c>
      <c r="L88" s="80">
        <v>25986</v>
      </c>
      <c r="M88" s="80">
        <v>25986</v>
      </c>
      <c r="N88" s="81">
        <v>1</v>
      </c>
      <c r="O88" s="79">
        <v>3</v>
      </c>
      <c r="P88" s="82" t="s">
        <v>47</v>
      </c>
      <c r="Q88" s="82" t="s">
        <v>48</v>
      </c>
      <c r="R88" s="82" t="s">
        <v>48</v>
      </c>
      <c r="S88" s="82" t="str">
        <f>_xlfn.CONCAT('elenco_Progetti_Comunali-2025'!$P87,'elenco_Progetti_Comunali-2025'!$Q87,'elenco_Progetti_Comunali-2025'!$R87)</f>
        <v>CDD</v>
      </c>
      <c r="T88" s="83" t="s">
        <v>49</v>
      </c>
      <c r="U88" s="84" t="s">
        <v>458</v>
      </c>
    </row>
    <row r="89" spans="1:21" ht="45.75" thickBot="1" x14ac:dyDescent="0.3">
      <c r="A89" s="85">
        <v>88</v>
      </c>
      <c r="B89" s="86" t="str">
        <f>_xlfn.CONCAT('elenco_Progetti_Comunali-2025'!$F89,"-",'elenco_Progetti_Comunali-2025'!$H89)</f>
        <v>ZOLA PREDOSA-EROGATORI E BORRACCE 2025</v>
      </c>
      <c r="C89" s="86" t="s">
        <v>367</v>
      </c>
      <c r="D89" s="87">
        <v>45930</v>
      </c>
      <c r="E89" s="88">
        <v>9409</v>
      </c>
      <c r="F89" s="89" t="s">
        <v>368</v>
      </c>
      <c r="G89" s="90" t="s">
        <v>52</v>
      </c>
      <c r="H89" s="90" t="s">
        <v>369</v>
      </c>
      <c r="I89" s="90" t="s">
        <v>370</v>
      </c>
      <c r="J89" s="90" t="s">
        <v>13</v>
      </c>
      <c r="K89" s="91" t="s">
        <v>155</v>
      </c>
      <c r="L89" s="92">
        <v>26547</v>
      </c>
      <c r="M89" s="92">
        <v>26547</v>
      </c>
      <c r="N89" s="93">
        <v>1</v>
      </c>
      <c r="O89" s="94">
        <v>1</v>
      </c>
      <c r="P89" s="95" t="s">
        <v>47</v>
      </c>
      <c r="Q89" s="95" t="s">
        <v>48</v>
      </c>
      <c r="R89" s="95" t="s">
        <v>48</v>
      </c>
      <c r="S89" s="95" t="str">
        <f>_xlfn.CONCAT('elenco_Progetti_Comunali-2025'!$P88,'elenco_Progetti_Comunali-2025'!$Q88,'elenco_Progetti_Comunali-2025'!$R88)</f>
        <v>CDD</v>
      </c>
      <c r="T89" s="96" t="s">
        <v>49</v>
      </c>
      <c r="U89" s="97" t="s">
        <v>461</v>
      </c>
    </row>
  </sheetData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0"/>
  <sheetViews>
    <sheetView zoomScaleNormal="100" workbookViewId="0">
      <selection activeCell="E11" sqref="E11"/>
    </sheetView>
  </sheetViews>
  <sheetFormatPr defaultRowHeight="15" x14ac:dyDescent="0.25"/>
  <cols>
    <col min="1" max="1" width="3" customWidth="1"/>
    <col min="2" max="2" width="46.140625" customWidth="1"/>
    <col min="3" max="3" width="14.42578125" customWidth="1"/>
  </cols>
  <sheetData>
    <row r="2" spans="2:3" x14ac:dyDescent="0.25">
      <c r="B2" s="33" t="s">
        <v>371</v>
      </c>
    </row>
    <row r="3" spans="2:3" x14ac:dyDescent="0.25">
      <c r="B3" s="34" t="s">
        <v>382</v>
      </c>
      <c r="C3" s="16">
        <f ca="1">SUMIF(LIQUIDAZIONE!$F$15:$H$25,B3,LIQUIDAZIONE!$D$15:$D$25)</f>
        <v>0</v>
      </c>
    </row>
    <row r="4" spans="2:3" x14ac:dyDescent="0.25">
      <c r="B4" s="35" t="s">
        <v>372</v>
      </c>
      <c r="C4" s="16">
        <f ca="1">SUMIF(LIQUIDAZIONE!$F$15:$H$25,B4,LIQUIDAZIONE!$D$15:$D$25)</f>
        <v>0</v>
      </c>
    </row>
    <row r="5" spans="2:3" x14ac:dyDescent="0.25">
      <c r="B5" s="34" t="s">
        <v>383</v>
      </c>
      <c r="C5" s="16">
        <f ca="1">SUMIF(LIQUIDAZIONE!$F$15:$H$25,B5,LIQUIDAZIONE!$D$15:$D$25)</f>
        <v>0</v>
      </c>
    </row>
    <row r="6" spans="2:3" x14ac:dyDescent="0.25">
      <c r="B6" s="35" t="s">
        <v>373</v>
      </c>
      <c r="C6" s="16">
        <f ca="1">SUMIF(LIQUIDAZIONE!$F$15:$H$25,B6,LIQUIDAZIONE!$D$15:$D$25)</f>
        <v>0</v>
      </c>
    </row>
    <row r="7" spans="2:3" x14ac:dyDescent="0.25">
      <c r="B7" s="34" t="s">
        <v>384</v>
      </c>
      <c r="C7" s="16">
        <f ca="1">SUMIF(LIQUIDAZIONE!$F$15:$H$25,B7,LIQUIDAZIONE!$D$15:$D$25)</f>
        <v>0</v>
      </c>
    </row>
    <row r="8" spans="2:3" x14ac:dyDescent="0.25">
      <c r="B8" s="35" t="s">
        <v>374</v>
      </c>
      <c r="C8" s="16">
        <f ca="1">SUMIF(LIQUIDAZIONE!$F$15:$H$25,B8,LIQUIDAZIONE!$D$15:$D$25)</f>
        <v>0</v>
      </c>
    </row>
    <row r="9" spans="2:3" x14ac:dyDescent="0.25">
      <c r="B9" s="34" t="s">
        <v>385</v>
      </c>
      <c r="C9" s="16">
        <f ca="1">SUMIF(LIQUIDAZIONE!$F$15:$H$25,B9,LIQUIDAZIONE!$D$15:$D$25)</f>
        <v>0</v>
      </c>
    </row>
    <row r="10" spans="2:3" x14ac:dyDescent="0.25">
      <c r="B10" s="35" t="s">
        <v>386</v>
      </c>
      <c r="C10" s="16">
        <f ca="1">SUMIF(LIQUIDAZIONE!$F$15:$H$25,B10,LIQUIDAZIONE!$D$15:$D$25)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LIQUIDAZIONE</vt:lpstr>
      <vt:lpstr>elenco_Progetti_Comunali-2025</vt:lpstr>
      <vt:lpstr>Tipologie_costi</vt:lpstr>
      <vt:lpstr>ente_nome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2025-01-09T10:48:30Z</dcterms:created>
  <dcterms:modified xsi:type="dcterms:W3CDTF">2026-02-02T09:01:01Z</dcterms:modified>
</cp:coreProperties>
</file>